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AD.SCONET.CA.GOV\Data\LGPSD\Group\Local Reimb\Reporting\Mandated Reports\Audit Findings Report\2026\6 - Final\ADA\"/>
    </mc:Choice>
  </mc:AlternateContent>
  <xr:revisionPtr revIDLastSave="0" documentId="13_ncr:1_{BF1B64B5-A54E-4C13-A8CC-787747D59F9B}" xr6:coauthVersionLast="47" xr6:coauthVersionMax="47" xr10:uidLastSave="{00000000-0000-0000-0000-000000000000}"/>
  <bookViews>
    <workbookView xWindow="-108" yWindow="-108" windowWidth="23256" windowHeight="13896" tabRatio="727" xr2:uid="{00000000-000D-0000-FFFF-FFFF00000000}"/>
  </bookViews>
  <sheets>
    <sheet name="Cover Page" sheetId="4" r:id="rId1"/>
    <sheet name="Table of Contents" sheetId="3" r:id="rId2"/>
    <sheet name="Summary" sheetId="7" r:id="rId3"/>
    <sheet name="Local Agencies" sheetId="9" r:id="rId4"/>
    <sheet name="School Districts" sheetId="10" r:id="rId5"/>
    <sheet name="Community College Districts" sheetId="11" r:id="rId6"/>
  </sheets>
  <definedNames>
    <definedName name="_xlnm.Print_Area" localSheetId="5">'Community College Districts'!$B$2:$N$281</definedName>
    <definedName name="_xlnm.Print_Area" localSheetId="3">'Local Agencies'!$B$2:$N$1718</definedName>
    <definedName name="_xlnm.Print_Area" localSheetId="4">'School Districts'!$B$2:$N$1643</definedName>
    <definedName name="_xlnm.Print_Area" localSheetId="2">Summary!$A$1:$F$36</definedName>
    <definedName name="_xlnm.Print_Titles" localSheetId="5">'Community College Districts'!$2:$2</definedName>
    <definedName name="_xlnm.Print_Titles" localSheetId="3">'Local Agencies'!$2:$2</definedName>
    <definedName name="_xlnm.Print_Titles" localSheetId="4">'School Districts'!$2:$2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1" i="11" l="1"/>
  <c r="M281" i="11"/>
  <c r="L281" i="11"/>
  <c r="K281" i="11"/>
  <c r="J281" i="11"/>
  <c r="I281" i="11"/>
  <c r="H281" i="11"/>
  <c r="G281" i="11"/>
  <c r="F281" i="11"/>
  <c r="E281" i="11"/>
  <c r="D281" i="11"/>
  <c r="C281" i="11"/>
  <c r="L1643" i="10"/>
  <c r="K1643" i="10"/>
  <c r="I1643" i="10"/>
  <c r="G1643" i="10"/>
  <c r="F1643" i="10"/>
  <c r="E1643" i="10"/>
  <c r="D1643" i="10"/>
  <c r="C1643" i="10"/>
  <c r="M1718" i="9"/>
  <c r="L1718" i="9"/>
  <c r="K1718" i="9"/>
  <c r="J1718" i="9"/>
  <c r="I1718" i="9"/>
  <c r="H1718" i="9"/>
  <c r="G1718" i="9"/>
  <c r="F1718" i="9"/>
  <c r="E1718" i="9"/>
  <c r="D1718" i="9"/>
  <c r="C1718" i="9"/>
  <c r="N1718" i="9" l="1"/>
  <c r="J1643" i="10"/>
  <c r="M1643" i="10"/>
  <c r="H1643" i="10"/>
  <c r="F31" i="7"/>
  <c r="D26" i="7"/>
  <c r="F26" i="7"/>
  <c r="F21" i="7"/>
  <c r="F16" i="7"/>
  <c r="F11" i="7"/>
  <c r="F6" i="7"/>
  <c r="E16" i="7"/>
  <c r="D6" i="7"/>
  <c r="D11" i="7"/>
  <c r="D16" i="7"/>
  <c r="D21" i="7"/>
  <c r="D31" i="7"/>
  <c r="C31" i="7"/>
  <c r="C16" i="7"/>
  <c r="C11" i="7"/>
  <c r="C26" i="7"/>
  <c r="C21" i="7"/>
  <c r="C6" i="7"/>
  <c r="N1643" i="10" l="1"/>
  <c r="E6" i="7"/>
  <c r="E11" i="7"/>
  <c r="E21" i="7"/>
  <c r="E26" i="7"/>
  <c r="E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Bui, Tin</author>
  </authors>
  <commentList>
    <comment ref="A5" authorId="0" shapeId="0" xr:uid="{00000000-0006-0000-0200-000001000000}">
      <text>
        <r>
          <rPr>
            <b/>
            <sz val="9"/>
            <color indexed="81"/>
            <rFont val="Tahoma"/>
            <family val="2"/>
          </rPr>
          <t>Footnote 1</t>
        </r>
      </text>
    </comment>
    <comment ref="A16" authorId="0" shapeId="0" xr:uid="{00000000-0006-0000-0200-000002000000}">
      <text>
        <r>
          <rPr>
            <b/>
            <sz val="9"/>
            <color indexed="81"/>
            <rFont val="Tahoma"/>
            <family val="2"/>
          </rPr>
          <t>Footnote 2</t>
        </r>
      </text>
    </comment>
    <comment ref="A31" authorId="0" shapeId="0" xr:uid="{00000000-0006-0000-0200-000003000000}">
      <text>
        <r>
          <rPr>
            <b/>
            <sz val="9"/>
            <color indexed="81"/>
            <rFont val="Tahoma"/>
            <family val="2"/>
          </rPr>
          <t>Footnote 3</t>
        </r>
      </text>
    </comment>
  </commentList>
</comments>
</file>

<file path=xl/sharedStrings.xml><?xml version="1.0" encoding="utf-8"?>
<sst xmlns="http://schemas.openxmlformats.org/spreadsheetml/2006/main" count="7438" uniqueCount="411">
  <si>
    <t>Program Costs, Audit Adjustments and Balances</t>
  </si>
  <si>
    <t>Comments</t>
  </si>
  <si>
    <t>Local Agencies</t>
  </si>
  <si>
    <t>School Districts</t>
  </si>
  <si>
    <t>Community College Districts</t>
  </si>
  <si>
    <t>Grand Total</t>
  </si>
  <si>
    <t>Desk Reviews</t>
  </si>
  <si>
    <t>N/A</t>
  </si>
  <si>
    <t>Final Audits</t>
  </si>
  <si>
    <t>Other Adjustments¹</t>
  </si>
  <si>
    <t>Total Current Period Adjustments</t>
  </si>
  <si>
    <t>Please continue to next table.</t>
  </si>
  <si>
    <t>Total Prior Period Adjustments</t>
  </si>
  <si>
    <t>Total Cumulative Adjustments</t>
  </si>
  <si>
    <t>Total Program Costs</t>
  </si>
  <si>
    <t>Net Program Costs²</t>
  </si>
  <si>
    <t>Comment: Total Program Costs plus Total Cumulative Adjustments equals Net Program Costs.</t>
  </si>
  <si>
    <t>Payments and Offsets</t>
  </si>
  <si>
    <t>Total Accounts Payable Balance</t>
  </si>
  <si>
    <t>Established Accounts Receivable</t>
  </si>
  <si>
    <t>Recovered Accounts Receivable</t>
  </si>
  <si>
    <t>Total Accounts Receivable Balance</t>
  </si>
  <si>
    <t xml:space="preserve"> Comment: Total Accounts Payable Balance less Total Accounts Receivable Balance equals Net Balance. </t>
  </si>
  <si>
    <r>
      <t xml:space="preserve">Footnotes:  </t>
    </r>
    <r>
      <rPr>
        <b/>
        <sz val="12"/>
        <color theme="0"/>
        <rFont val="Arial"/>
        <family val="2"/>
      </rPr>
      <t>(For those using screen readers these footnotes are identical to comments referenced in cells B5, B16, and B31.)</t>
    </r>
  </si>
  <si>
    <t>Please continue to next sheet.</t>
  </si>
  <si>
    <t>(A)
Program Name</t>
  </si>
  <si>
    <t>(B)
Fiscal 
Year</t>
  </si>
  <si>
    <t>(C)
Program
Costs</t>
  </si>
  <si>
    <t>(D)
Prior Period Adjustments</t>
  </si>
  <si>
    <t>(E)
Current Period Desk 
Reviews</t>
  </si>
  <si>
    <t>(F)
Current Period 
Final 
Audits</t>
  </si>
  <si>
    <t>(G)
Current Period 
Other Adjustments</t>
  </si>
  <si>
    <t>(H)
Net Program Costs
Sum (C through G)</t>
  </si>
  <si>
    <t>(I)
Payments
 and Offsets</t>
  </si>
  <si>
    <t>(K)
Established 
Accounts Receivable</t>
  </si>
  <si>
    <t>(L)
Recovered
 Accounts Receivable</t>
  </si>
  <si>
    <t>(N)
Net Balance
(J minus M)</t>
  </si>
  <si>
    <t>Absentee Ballots (Program 2)</t>
  </si>
  <si>
    <t>2016-17</t>
  </si>
  <si>
    <t>2010-11</t>
  </si>
  <si>
    <t>2009-10</t>
  </si>
  <si>
    <t>2008-09</t>
  </si>
  <si>
    <t>2007-08</t>
  </si>
  <si>
    <t>2006-07</t>
  </si>
  <si>
    <t>2005-06</t>
  </si>
  <si>
    <t>2004-05</t>
  </si>
  <si>
    <t>2003-04</t>
  </si>
  <si>
    <t>2002-03</t>
  </si>
  <si>
    <t>2001-02</t>
  </si>
  <si>
    <t>2000-01</t>
  </si>
  <si>
    <t>1999-00</t>
  </si>
  <si>
    <t>1998-99</t>
  </si>
  <si>
    <t>1997-98</t>
  </si>
  <si>
    <t>1996-97</t>
  </si>
  <si>
    <t>1995-96</t>
  </si>
  <si>
    <t>1994-95</t>
  </si>
  <si>
    <t>1993-94</t>
  </si>
  <si>
    <t>1992-93</t>
  </si>
  <si>
    <t>1991-92</t>
  </si>
  <si>
    <t>1990-91</t>
  </si>
  <si>
    <t>1989-90</t>
  </si>
  <si>
    <t>Absentee Ballots: Tabulation by Precinct (Program 248)</t>
  </si>
  <si>
    <t>Accounting for Local Revenue Realignments (Program 359)</t>
  </si>
  <si>
    <t>Administrative License Suspension (Program 246)</t>
  </si>
  <si>
    <t>2019-20</t>
  </si>
  <si>
    <t>2018-19</t>
  </si>
  <si>
    <t>2017-18</t>
  </si>
  <si>
    <t>2015-16</t>
  </si>
  <si>
    <t>2014-15</t>
  </si>
  <si>
    <t>2013-14</t>
  </si>
  <si>
    <t>2012-13</t>
  </si>
  <si>
    <t>2011-12</t>
  </si>
  <si>
    <t>Adult Felony Restitution (Program 3)</t>
  </si>
  <si>
    <t>AIDS Testing (Program 1)</t>
  </si>
  <si>
    <t>Airport Land Use Commissions/Plans (Program 178)</t>
  </si>
  <si>
    <t>Allocation of Property Tax Revenues (Program 152)</t>
  </si>
  <si>
    <t>Animal Adoption (Program 213)</t>
  </si>
  <si>
    <t>Binding Arbitration (Program 284)</t>
  </si>
  <si>
    <t>Brendon Maguire Act (Program 6)</t>
  </si>
  <si>
    <t>Business Tax Reporting Requirement (Program 7)</t>
  </si>
  <si>
    <t>1987-88</t>
  </si>
  <si>
    <t>1986-87</t>
  </si>
  <si>
    <t>California Fire Incident Reporting System (CFIRS) (Program 288)</t>
  </si>
  <si>
    <t>California Public Records Act (Program 353)</t>
  </si>
  <si>
    <t>Child Abuse Treatment Services Authorization and Case Management (Program 196)</t>
  </si>
  <si>
    <t>Conservatorship: Developmentally Disabled Adults (Program 67)</t>
  </si>
  <si>
    <t>Coroner's Costs (Program 88)</t>
  </si>
  <si>
    <t>County Treasury Oversight Committee (Program 207)</t>
  </si>
  <si>
    <t>Countywide Tax Rates (Program 90)</t>
  </si>
  <si>
    <t>1988-89</t>
  </si>
  <si>
    <t>Court Audits and Proration of Fines (Program 85)</t>
  </si>
  <si>
    <t>CPR Pocket Masks (Program 8)</t>
  </si>
  <si>
    <t>Crime Statistics Reports for the Department of Justice (Program 310)</t>
  </si>
  <si>
    <t>Crime Victims' Domestic Violence Incident Reports (Program 262)</t>
  </si>
  <si>
    <t>Crime Victims' Domestic Violence Incident Reports II (Program 306)</t>
  </si>
  <si>
    <t>Crime Victims' Rights (Program 158)</t>
  </si>
  <si>
    <t>Custody of Minors – Child Abduction and Recovery (Program 13)</t>
  </si>
  <si>
    <t>Deaf Teletype Equipment (Program 62)</t>
  </si>
  <si>
    <t>Developmentally Disabled: Attorneys' Services (Program 87)</t>
  </si>
  <si>
    <t>Disaster Relief 1995/96 Storms (Program 143)</t>
  </si>
  <si>
    <t>DNA Database (Program 266)</t>
  </si>
  <si>
    <t>Domestic Violence Arrest Policies and Standards (Program 167)</t>
  </si>
  <si>
    <t>Domestic Violence Arrests and Victim Assistance (Program 274)</t>
  </si>
  <si>
    <t>Domestic Violence Background Checks (Program 322)</t>
  </si>
  <si>
    <t>Domestic Violence Diversion (Program 16)</t>
  </si>
  <si>
    <t>Domestic Violence Diversion Program Closeout (Program 159)</t>
  </si>
  <si>
    <t>Domestic Violence Information (Program 15)</t>
  </si>
  <si>
    <t>Domestic Violence Treatment Services – Authorization and Case Management (Program 177)</t>
  </si>
  <si>
    <t>Elder Abuse Training (Program 205)</t>
  </si>
  <si>
    <t>Election Materials (Program 17)</t>
  </si>
  <si>
    <t>Extended Commitment – Youth Authority (Program 204)</t>
  </si>
  <si>
    <t>False Reports of Police Misconduct (Program 257)</t>
  </si>
  <si>
    <t>Fifteen-Day Close of Voter Registration (Program 290)</t>
  </si>
  <si>
    <t>Filipino Employee Surveys (Program 21)</t>
  </si>
  <si>
    <t>Fire Safety Inspections of Care Facilities (Program 283)</t>
  </si>
  <si>
    <t>Firefighters' Cancer Presumption (Program 23)</t>
  </si>
  <si>
    <t>Grand Jury Proceedings (Program 227)</t>
  </si>
  <si>
    <t>Guardianship/Conservatorship Filings (Program 27)</t>
  </si>
  <si>
    <t>1985-86</t>
  </si>
  <si>
    <t>Handicapped and Disabled Students (Program 111)</t>
  </si>
  <si>
    <t>Handicapped and Disabled Students II (Program 263)</t>
  </si>
  <si>
    <t>Handicapped and Disabled Students, Handicapped and Disabled Students II, and Seriously Emotionally Disturbed (SED) Pupils: Out of State Mental Health Services (Program 273)</t>
  </si>
  <si>
    <t>Health Benefits for Survivors of Peace Officers and Firefighters (Program 197)</t>
  </si>
  <si>
    <t>Identity Theft (Program 321)</t>
  </si>
  <si>
    <t>In-Home Supportive Services II (Program 289)</t>
  </si>
  <si>
    <t>Inmate AIDS Testing (Program 126)</t>
  </si>
  <si>
    <t>Interagency Child Abuse and Neglect Investigation Reports (Program 358)</t>
  </si>
  <si>
    <t>Investment Reports (Program 161)</t>
  </si>
  <si>
    <t>Involuntary Lien Notices (Program 132)</t>
  </si>
  <si>
    <t>Judicial Proceedings For Mentally Retarded Persons (Program 35)</t>
  </si>
  <si>
    <t>Law Enforcement Sexual Harassment Complaint Procedures and Training (Program 193)</t>
  </si>
  <si>
    <t>Local Agency Employee Organizations: Impasse Procedures II (Program 371)</t>
  </si>
  <si>
    <t>Local Agency Ethics (Program 334)</t>
  </si>
  <si>
    <t>Local Agency Formation Commissions (LAFCO) (Program 300)</t>
  </si>
  <si>
    <t>Local Coastal Programs (Program 37)</t>
  </si>
  <si>
    <t>Local Elections: Consolidation (Program 259)</t>
  </si>
  <si>
    <t>Local Government Employee Relations (Program 298)</t>
  </si>
  <si>
    <t>Local Recreational Areas: Background Screenings (Program 285)</t>
  </si>
  <si>
    <t>Mandate Reimbursement Process I (Program 41)</t>
  </si>
  <si>
    <t>Mandate Reimbursement Process II (Program 315)</t>
  </si>
  <si>
    <t>Medi-Cal Beneficiary Probate (Program 43)</t>
  </si>
  <si>
    <t>Medi-Cal Eligibility of Juvenile Offenders (Program 361)</t>
  </si>
  <si>
    <t>Mentally Disordered Offenders' Extended Commitment Proceedings (Program 203)</t>
  </si>
  <si>
    <t>Mentally Disordered Offenders: Treatment as a Condition of Parole (Program 281)</t>
  </si>
  <si>
    <t>Mentally Disordered Sex Offenders: Extended Commitment Proceedings (Program 39)</t>
  </si>
  <si>
    <t>Mentally Retarded Defendants: Diversion (Program 66)</t>
  </si>
  <si>
    <t>Misdemeanors: Booking and Fingerprinting (Program 138)</t>
  </si>
  <si>
    <t>Missing Persons Report III (Program 112)</t>
  </si>
  <si>
    <t>Modified Primary Election (Program 323)</t>
  </si>
  <si>
    <t>Municipal Storm Water and Urban Runoff Discharges (Program 314)</t>
  </si>
  <si>
    <t>Not Guilty by Reason of Insanity (Program 147)</t>
  </si>
  <si>
    <t>1984-85</t>
  </si>
  <si>
    <t>1983-84</t>
  </si>
  <si>
    <t>1982-83</t>
  </si>
  <si>
    <t>1981-82</t>
  </si>
  <si>
    <t>1980-81</t>
  </si>
  <si>
    <t>1979-80</t>
  </si>
  <si>
    <t>Not Guilty by Reason of Insanity (Program 200)</t>
  </si>
  <si>
    <t>Open Meetings Act (Program 49)</t>
  </si>
  <si>
    <t>Open Meetings Act II (Program 202)</t>
  </si>
  <si>
    <t>Open Meetings Act/Brown Act Reform (Program 219)</t>
  </si>
  <si>
    <t>Pacific Beach Safety: Water Quality and Closures (Program 122)</t>
  </si>
  <si>
    <t>Peace Officer Training: Mental Health/Crisis Intervention (Program 373)</t>
  </si>
  <si>
    <t>Peace Officers Cancer Presumption (Program 118)</t>
  </si>
  <si>
    <t>Peace Officers Personnel Records: Unfounded Complaints and Discovery (Program 264)</t>
  </si>
  <si>
    <t>Peace Officers Procedural Bill of Rights (Program 187)</t>
  </si>
  <si>
    <t>Peace Officers Procedural Bill of Rights II (Program 356)</t>
  </si>
  <si>
    <t>Perinatal Services (Program 124)</t>
  </si>
  <si>
    <t>Permanent Absent Voters (Program 83)</t>
  </si>
  <si>
    <t>Permanent Absent Voters II (Program 324)</t>
  </si>
  <si>
    <t>Personal Alarm Devices (Program 24)</t>
  </si>
  <si>
    <t>Pesticide Use Reports (Program 121)</t>
  </si>
  <si>
    <t>Photographic Record of Evidence (Program 215)</t>
  </si>
  <si>
    <t>Physically Handicapped Voter Accessibility (Program 28)</t>
  </si>
  <si>
    <t>Post Conviction: DNA Court Proceedings (Program 279)</t>
  </si>
  <si>
    <t>Post Election Manual Tally (Program 363)</t>
  </si>
  <si>
    <t>Postmortem Examinations: Unidentified Bodies, Human Remains (Program 255)</t>
  </si>
  <si>
    <t>Presidential Primaries 2000 (Program 222)</t>
  </si>
  <si>
    <t>Prisoner Parental Rights (Program 128)</t>
  </si>
  <si>
    <t>Property Taxation (Program 52)</t>
  </si>
  <si>
    <t>Racial Profiling: Law Enforcement Training (Program 282)</t>
  </si>
  <si>
    <t>Rape Victims Counseling Center Notice (Program 127)</t>
  </si>
  <si>
    <t>Redevelopment Agencies – Tax Disbursement Reporting (Program 245)</t>
  </si>
  <si>
    <t>Regional Housing Need Determination (Program 55)</t>
  </si>
  <si>
    <t>Search Warrant: AIDS (Program 73)</t>
  </si>
  <si>
    <t>Senior Citizens Property Tax Postponement (Program 18)</t>
  </si>
  <si>
    <t>Seriously Emotionally Disturbed (SED), Pupils: Out-of-State Mental Health Services (Program 191)</t>
  </si>
  <si>
    <t>Sex Crime Confidentiality (Program 220)</t>
  </si>
  <si>
    <t>Sex Offenders: Disclosure by Law Enforcement Officers (Megan's Law) (Program 217)</t>
  </si>
  <si>
    <t>Sexually Violent Predators (Program 175)</t>
  </si>
  <si>
    <t>Sheriff Court-Security Services (Program 364)</t>
  </si>
  <si>
    <t>SIDS Notices (Program 86)</t>
  </si>
  <si>
    <t>SIDS Training for Firefighters (Program 180)</t>
  </si>
  <si>
    <t>SIDS: Autopsy Protocols (Program 110)</t>
  </si>
  <si>
    <t>SIDS: Contact By Local Health Officers (Program 125)</t>
  </si>
  <si>
    <t>State Authorized Risk Assessment Tool for Sex Offenders (Program 360)</t>
  </si>
  <si>
    <t>Stolen Vehicle Notification (Program 120)</t>
  </si>
  <si>
    <t>Structural and Wildland Firefighter Safety Clothing and Equipment (Program 64)</t>
  </si>
  <si>
    <t>Substandard Housing: Tax Deductions (Program 65)</t>
  </si>
  <si>
    <t>Threats Against Peace Officers (Program 163)</t>
  </si>
  <si>
    <t>Tuberculosis Control (Program 345)</t>
  </si>
  <si>
    <t>Two-Way Traffic Signal Communication (Program 174)</t>
  </si>
  <si>
    <t>U Visa 918 Form, Victims of Crime: Nonimmigrant Status (Program 372)</t>
  </si>
  <si>
    <t>Very High Fire Hazard Severity Zones (Program 181)</t>
  </si>
  <si>
    <t>Victim Statements: Minors (Program 71)</t>
  </si>
  <si>
    <t>Voter Identification Procedures (Program 331)</t>
  </si>
  <si>
    <t>Voter Registration Procedures (Program 56)</t>
  </si>
  <si>
    <t>CONTENTS</t>
  </si>
  <si>
    <t>STATE-MANDATED PROGRAM COST REPORT OF AUDIT FINDINGS</t>
  </si>
  <si>
    <t xml:space="preserve"> State of California</t>
  </si>
  <si>
    <t>State-Mandated Program Cost</t>
  </si>
  <si>
    <t>Report of Audit Findings</t>
  </si>
  <si>
    <t>Image on Office of the Controller, State of California Seal</t>
  </si>
  <si>
    <t>California State Controller’s Office</t>
  </si>
  <si>
    <t>Williams Case Implementation I, II, and III (Program 351)</t>
  </si>
  <si>
    <t>Training for School Employee Mandated Reporters (Program 367)</t>
  </si>
  <si>
    <t>The Stull Act (Program 260)</t>
  </si>
  <si>
    <t>Teacher Incentive Program (Program 252)</t>
  </si>
  <si>
    <t>Teacher Credentialing (Program 352)</t>
  </si>
  <si>
    <t>Student Records (Program 308)</t>
  </si>
  <si>
    <t>Standards-Based Accountability (Program 224)</t>
  </si>
  <si>
    <t>Standardized Testing and Reporting (Program 208)</t>
  </si>
  <si>
    <t>Scoliosis Screening (Program 58)</t>
  </si>
  <si>
    <t>Schoolsite Discipline Rules (Program 146)</t>
  </si>
  <si>
    <t>School Testing – Physical Fitness (Program 115)</t>
  </si>
  <si>
    <t>School District Reorganization (Program 228)</t>
  </si>
  <si>
    <t>School District of Choice: Transfers and Appeals (Program 156)</t>
  </si>
  <si>
    <t>School District Fiscal Accountability Reporting and Employee Benefits Disclosure (Program 258)</t>
  </si>
  <si>
    <t>School District Fiscal Accountability Reporting (Program 211)</t>
  </si>
  <si>
    <t>School Crimes Statistics Reporting (Program 109)</t>
  </si>
  <si>
    <t>School Crimes Reporting II (Program 190)</t>
  </si>
  <si>
    <t>School Bus Safety I and II (Program 184)</t>
  </si>
  <si>
    <t>School Accountability Report Cards (Program 171)</t>
  </si>
  <si>
    <t>Removal of Chemicals (Program 57)</t>
  </si>
  <si>
    <t>Race to the Top (Program 362)</t>
  </si>
  <si>
    <t>Pupil Suspensions, Expulsions, and Expulsion Appeals (Program 176)</t>
  </si>
  <si>
    <t>Pupil Safety Notices (Program 280)</t>
  </si>
  <si>
    <t>Pupil Residency Verification and Appeals (Program 182)</t>
  </si>
  <si>
    <t>Pupil Promotion and Retention (Program 244)</t>
  </si>
  <si>
    <t>Pupil Expulsions II, Pupil Suspensions II, and Educational Services Plan (7/1/1999 to 6/30/2001) (Program 328)</t>
  </si>
  <si>
    <t>Pupil Expulsions II, Pupil Suspensions II, and Educational Services Plan (7/1/1997 to 6/30/1999) (Program 327)</t>
  </si>
  <si>
    <t>Pupil Expulsions II, Pupil Suspensions II, and Educational Services Plan (7/1/1996 to 6/30/1997) (Program 326)</t>
  </si>
  <si>
    <t>Pupil Expulsions II, Pupil Suspensions II, and Educational Services Plan (7/1/1995 to 6/30/1996) (Program 325)</t>
  </si>
  <si>
    <t>Pupil Expulsions from School: Additional Hearing Costs for Mandatory Recommendations for Expulsion (Program 271)</t>
  </si>
  <si>
    <t>Pupil Exclusions (Program 165)</t>
  </si>
  <si>
    <t>Pupil Classroom Suspension: Counseling (Program 151)</t>
  </si>
  <si>
    <t>Public School Restrooms: Feminine Hygiene Products (Program 374)</t>
  </si>
  <si>
    <t>Public Contracts (K-14) (Program 335)</t>
  </si>
  <si>
    <t>Prevailing Wage Rate (Program 304)</t>
  </si>
  <si>
    <t>Physical Performance Tests (Program 173)</t>
  </si>
  <si>
    <t>Physical Education Reports (Program 195)</t>
  </si>
  <si>
    <t>Photographic Record of Evidence (Program 214)</t>
  </si>
  <si>
    <t>Peace Officers Procedural Bill of Rights (Program 186)</t>
  </si>
  <si>
    <t>Parental Involvement Programs (Program 350)</t>
  </si>
  <si>
    <t>Parent Classroom Visits (Program 154)</t>
  </si>
  <si>
    <t>Open Meetings Act/Brown Act Reform (Program 218)</t>
  </si>
  <si>
    <t>Open Meetings Act II (Program 201)</t>
  </si>
  <si>
    <t>Open Meetings Act (Program 92)</t>
  </si>
  <si>
    <t>Notification to Teachers: Pupils Subject to Suspension or Expulsion (Program 150)</t>
  </si>
  <si>
    <t>Notification of Truancy (Program 48)</t>
  </si>
  <si>
    <t>National Norm-Referenced Achievement Test (formerly Standardized Testing and Reporting (STAR)) (Program 265)</t>
  </si>
  <si>
    <t>Missing Children Reports (Program 275)</t>
  </si>
  <si>
    <t>Mandate Reimbursement Process I and II (Program 319)</t>
  </si>
  <si>
    <t>Law Enforcement Sexual Harassment Complaint Procedures and Training (Program 194)</t>
  </si>
  <si>
    <t>Juvenile Court Records (Program 36)</t>
  </si>
  <si>
    <t>Juvenile Court Notices II (Program 155)</t>
  </si>
  <si>
    <t>Investment Reports (Program 169)</t>
  </si>
  <si>
    <t>Intradistrict Attendance (Program 153)</t>
  </si>
  <si>
    <t>Interdistrict Transfer Requests: Parent's Employment (Program 149)</t>
  </si>
  <si>
    <t>Interdistrict Attendance Permits (Program 148)</t>
  </si>
  <si>
    <t>Immunization Records (Program 32)</t>
  </si>
  <si>
    <t>Immunization Records – Pertussis (Program 357)</t>
  </si>
  <si>
    <t>Immunization Records – Mumps, Rubella, and Hepatitis B (Program 368)</t>
  </si>
  <si>
    <t>Immunization Records – Hepatitis B (Program 230)</t>
  </si>
  <si>
    <t>High School Exit Examination (Program 268)</t>
  </si>
  <si>
    <t>Habitual Truants (Program 166)</t>
  </si>
  <si>
    <t>Grand Jury Proceedings (Program 226)</t>
  </si>
  <si>
    <t>Graduation Requirements (Program 26)</t>
  </si>
  <si>
    <t>Graduation Requirements (On or after 1/1/2005) (Program 297)</t>
  </si>
  <si>
    <t>Graduation Requirements (7/1/1995 to 6/30/2004) (Program 295)</t>
  </si>
  <si>
    <t>Financial and Compliance Audits (Program 192)</t>
  </si>
  <si>
    <t>Expulsion Reports (Program 19)</t>
  </si>
  <si>
    <t>Employee Benefits Disclosure (Program 210)</t>
  </si>
  <si>
    <t>Emergency Procedures: Earthquakes and Disasters (Program 75)</t>
  </si>
  <si>
    <t>Emergency Procedures, Earthquake Procedures, and Disasters and Comprehensive School Safety Plans (Program 225)</t>
  </si>
  <si>
    <t>Differential Pay and Reemployment (Program 253)</t>
  </si>
  <si>
    <t>Developer Fees (Program 333)</t>
  </si>
  <si>
    <t>Criminal Background Checks II (Program 251)</t>
  </si>
  <si>
    <t>Credential Monitoring (Program 79)</t>
  </si>
  <si>
    <t>County Treasury Oversight Committee (Program 206)</t>
  </si>
  <si>
    <t>County Office of Education Fiscal Accountability Reporting (Program 209)</t>
  </si>
  <si>
    <t>Consolidation of Pupil Discipline Records and Notification to Teachers: Pupils Subject to Suspension or Expulsion II (Program 291)</t>
  </si>
  <si>
    <t>Consolidation of Notification to Teachers: Pupils Subject to Suspension or Expulsion and Pupil Discipline Records, Notification to Teachers: Pupils Subject to Suspension or Expulsion II (Program 292)</t>
  </si>
  <si>
    <t>Consolidation of Annual Parent Notification/Schoolsite Discipline Rules/Alternative Schools (Program 272)</t>
  </si>
  <si>
    <t>Consolidated Suspensions, Expulsions, and Expulsion Appeals (Program 330)</t>
  </si>
  <si>
    <t>Comprehensive School Safety Plans II: Earthquake Emergency Procedure System and Use of School Buildings During Emergencies (Program 312)</t>
  </si>
  <si>
    <t>Comprehensive School Safety Plans II: Discrimination and Harassment Policy, and Hate Crime Reporting Procedures (Program 311)</t>
  </si>
  <si>
    <t>Comprehensive School Safety Plans I and II (Program 313)</t>
  </si>
  <si>
    <t>Comprehensive School Safety Plans (Program 223)</t>
  </si>
  <si>
    <t>Collective Bargaining and Collective Bargaining Agreement Disclosure (Program 11)</t>
  </si>
  <si>
    <t>Civic Center Act (Program 114)</t>
  </si>
  <si>
    <t>Child Abuse and Neglect Reporting (Program 309)</t>
  </si>
  <si>
    <t>Charter Schools IV (Program 337)</t>
  </si>
  <si>
    <t>Charter Schools III (Program 277)</t>
  </si>
  <si>
    <t>Charter Schools II (Program 249)</t>
  </si>
  <si>
    <t>Charter Schools (Program 140)</t>
  </si>
  <si>
    <t>Certified Teachers Evaluators (Program 9)</t>
  </si>
  <si>
    <t>Caregiver Affidavits to Establish Residence for School Attendance (Program 172)</t>
  </si>
  <si>
    <t>California State Teachers' Retirement System (CalSTRS) Service Credit (Program 286)</t>
  </si>
  <si>
    <t>California Assessment of Student Performance and Progress (CAASPP) (Program 369)</t>
  </si>
  <si>
    <t>Cal Grant: Opt-Out Notice and Grade Point Average Submission (Program 370)</t>
  </si>
  <si>
    <t>Behavioral Intervention Plans (On or after 7/1/2012) (Program 349)</t>
  </si>
  <si>
    <t>Behavioral Intervention Plans (7/1/1993 to 6/30/2012) (Program 348)</t>
  </si>
  <si>
    <t>Attendance Accounting (Program 229)</t>
  </si>
  <si>
    <t>American Government Course Document Requirements (Program 179)</t>
  </si>
  <si>
    <t>AIDS Prevention Instruction (Program 123)</t>
  </si>
  <si>
    <t>Agency Fee Arrangements (Program 269)</t>
  </si>
  <si>
    <t>Academic Performance Index (Program 305)</t>
  </si>
  <si>
    <t>Absentee Ballots (Program 170)</t>
  </si>
  <si>
    <t>Total Community College Districts</t>
  </si>
  <si>
    <t>Total School Districts</t>
  </si>
  <si>
    <t>Total Local Agencies</t>
  </si>
  <si>
    <t>Tuition Fee Waivers (Program 301)</t>
  </si>
  <si>
    <t>Student Records (Program 307)</t>
  </si>
  <si>
    <t>Sexual Assault Response Procedures (Program 247)</t>
  </si>
  <si>
    <t>Sex Offenders: Disclosure by Law Enforcement Officers (Megan's Law) (Program 241)</t>
  </si>
  <si>
    <t>Reporting Improper Governmental Activities (Program 294)</t>
  </si>
  <si>
    <t>Prevailing Wage Rate (Program 303)</t>
  </si>
  <si>
    <t>Photographic Record of Evidence (Program 240)</t>
  </si>
  <si>
    <t>Peace Officers Procedural Bill of Rights (Program 239)</t>
  </si>
  <si>
    <t>Open Meetings/Brown Act Reform (Program 238)</t>
  </si>
  <si>
    <t>Open Meetings Act II (Program 254)</t>
  </si>
  <si>
    <t>Minimum Conditions for State Aid (Program 347)</t>
  </si>
  <si>
    <t>Mandate Reimbursement Process II (Program 317)</t>
  </si>
  <si>
    <t>Mandate Reimbursement Process I and II (Program 320)</t>
  </si>
  <si>
    <t>Mandate Reimbursement Process I (Program 237)</t>
  </si>
  <si>
    <t>Law Enforcement Sexual Harassment Complaint Procedures and Training (Program 236)</t>
  </si>
  <si>
    <t>Law Enforcement College Jurisdiction Agreements (Program 212)</t>
  </si>
  <si>
    <t>Investment Reports (Program 235)</t>
  </si>
  <si>
    <t>Integrated Waste Management (Program 256)</t>
  </si>
  <si>
    <t>Health Fee Elimination (On or after 7/1/1994) (Program 234)</t>
  </si>
  <si>
    <t>Health Fee Elimination (Program 29)</t>
  </si>
  <si>
    <t>Health Benefits for Survivors of Peace Officers and Firefighters (Program 233)</t>
  </si>
  <si>
    <t>Grand Jury Proceedings (Program 243)</t>
  </si>
  <si>
    <t>Enrollment Fee Collection and Waivers (Program 267)</t>
  </si>
  <si>
    <t>Discrimination Complaint Procedures (Set Two) (Program 344)</t>
  </si>
  <si>
    <t>Discrimination Complaint Procedures (Set One) (Program 343)</t>
  </si>
  <si>
    <t>Community College Construction (Program 332)</t>
  </si>
  <si>
    <t>Collective Bargaining and Collective Bargaining Agreement Disclosure (Program 232)</t>
  </si>
  <si>
    <t>California State Teachers' Retirement System (CalSTRS) Service Credit (Program 287)</t>
  </si>
  <si>
    <t>California Public Records Act (Program 355)</t>
  </si>
  <si>
    <t>Cal Grants (Program 302)</t>
  </si>
  <si>
    <t>Agency Fee Arrangements (Program 270)</t>
  </si>
  <si>
    <t>Absentee Ballots (Program 231)</t>
  </si>
  <si>
    <t>School Bus Safety (Program 137)</t>
  </si>
  <si>
    <t>2020-21</t>
  </si>
  <si>
    <t>Racial and Identity Profiling (Program 375)</t>
  </si>
  <si>
    <t>Sexual Assault Evidence Kits: Testing (Program 378)</t>
  </si>
  <si>
    <t>Vote by Mail Ballots: Prepaid Postage (Program 377)</t>
  </si>
  <si>
    <t>Comment: Other adjustments are late filing penalties and adjustments to the State Mandates Apportionment System programs due to the actual changes in both the implicit price deflator and average daily attendance for school districts.</t>
  </si>
  <si>
    <t>MALIA M. COHEN</t>
  </si>
  <si>
    <t>2021-22</t>
  </si>
  <si>
    <t>County of Los Angeles Citizens Redistricting Commission (Program 379)</t>
  </si>
  <si>
    <t>2022-23</t>
  </si>
  <si>
    <t>Domestic Violence Treatment  (Program 142)</t>
  </si>
  <si>
    <t>Firearm Hearings for Discharged Inpatients  (Program 293)</t>
  </si>
  <si>
    <t>Juveniles: Custodial Interrogation (Program 380)</t>
  </si>
  <si>
    <t>Sexually Violent Predators For the Period of 7/1/2011 Through 6/30/2018 (Program 376)</t>
  </si>
  <si>
    <t>AIDS Instruction and AIDS Prevention Instruction (Program 250)</t>
  </si>
  <si>
    <t>Charter Schools I, II, and III (Program 278)</t>
  </si>
  <si>
    <t>Expulsion of Pupils: Transcript Cost for Appeals (Program 91)</t>
  </si>
  <si>
    <t>Graduation Requirements (7/1/2004 to 12/31/2004) (Program 296)</t>
  </si>
  <si>
    <t>Law Enforcement Agency Notifications (Program 157)</t>
  </si>
  <si>
    <t>Mandate Reimbursement Process I (Program 42)</t>
  </si>
  <si>
    <t>Pupil Expulsions II, Pupil Suspensions II, and Educational Services Plan for Expelled Pupils (7/1/2001 to 6/30/2012) (Program 329)</t>
  </si>
  <si>
    <t>Pupil Suspensions from School (Program 160)</t>
  </si>
  <si>
    <t>(J)
Accounts Payable Balance
(H plus I)</t>
  </si>
  <si>
    <t>(M)
Accounts Receivable Balance
(K plus L)</t>
  </si>
  <si>
    <t>For the Period of April 1, 2025, through March 31, 2026</t>
  </si>
  <si>
    <t>State Controller's Office
Local Government Programs and Services Division
Local Reimbursements Section
Summary of State-Mandated Program Cost Report of Audit Findings
For the Period of April 1, 2025, through March 31, 2026</t>
  </si>
  <si>
    <t>Net Balance as of 03/31/2026³</t>
  </si>
  <si>
    <t>State Controller's Office
Local Government Programs and Services Division
Local Reimbursements Section
Detail of State-Mandated Program Cost Report of Audit Findings
For the Period of April 1, 2025, through March 31, 2026</t>
  </si>
  <si>
    <t>2024-25</t>
  </si>
  <si>
    <t>2023-24</t>
  </si>
  <si>
    <t>Disclosure Requirements and Deferral of Property Taxation (Program 387)</t>
  </si>
  <si>
    <t>Annual Parent Notification (7/1/1992 through 6/30/1997) (Program 145)</t>
  </si>
  <si>
    <t>Annual Parent Notification (7/1/1997 through 6/30/1999) (Program 189)</t>
  </si>
  <si>
    <t>Annual Parent Notification (7/1/1999 through 6/30/2001) (Program 221)</t>
  </si>
  <si>
    <t>California Public Records Act (CPRA) (Program 354)</t>
  </si>
  <si>
    <t>Consolidation of Law Enforcement Agency Notifications (LEAN) and Missing Children Reports (MCR) (Program 276)</t>
  </si>
  <si>
    <t>Criminal Background Checks I (Program 183)</t>
  </si>
  <si>
    <t>Free Application For Federal Student Aid (FAFSA) (Program 386)</t>
  </si>
  <si>
    <t>Public School Restrooms: Menstrual Products (Program 385)</t>
  </si>
  <si>
    <t>Pupil Health Screenings (7/1/2003 and Prior) (Program 139)</t>
  </si>
  <si>
    <t>Pupil Health Screenings (For Fiscal Year 2004-2005 and Subsequent Years) (Program 261)</t>
  </si>
  <si>
    <t>Uniform Complaint Procedures (K-12) (Program 346)</t>
  </si>
  <si>
    <t>Discrimination Complaint Procedures (Equal Employment Opportunity Program – Set 1) (Program 338)</t>
  </si>
  <si>
    <t>Discrimination Complaint Procedures (Equal Employment Opportunity Program – Set 2) (Program 339)</t>
  </si>
  <si>
    <t>Discrimination Complaint Procedures (Equal Employment Opportunity Program – Set 3) (Program 340)</t>
  </si>
  <si>
    <t>SUMMARY:    LOCAL AGENCIES, SCHOOL DISTRICTS, AND COMMUNITY COLLEGE DISTRICTS                                        Page 2</t>
  </si>
  <si>
    <t>DETAIL:         LOCAL AGENCIES                                                                                                                                                Page 3</t>
  </si>
  <si>
    <r>
      <t>DETAIL:         SCHOOL DISTRICTS                                                                                                                                             P</t>
    </r>
    <r>
      <rPr>
        <b/>
        <sz val="14"/>
        <rFont val="Arial"/>
        <family val="2"/>
      </rPr>
      <t>age 36</t>
    </r>
  </si>
  <si>
    <r>
      <t xml:space="preserve">DETAIL:         COMMUNITY COLLEGE DISTRICTS                                                                                                              </t>
    </r>
    <r>
      <rPr>
        <b/>
        <sz val="14"/>
        <rFont val="Arial"/>
        <family val="2"/>
      </rPr>
      <t xml:space="preserve">       Page 67</t>
    </r>
  </si>
  <si>
    <t>¹ Other adjustments are late filing penalties and adjustments to the State Mandates Apportionment System programs due to the actual changes in both the implicit price deflator and average daily attendance for school districts.</t>
  </si>
  <si>
    <t>² Total Program Costs plus Total Cumulative Adjustments equals Net Program Costs.</t>
  </si>
  <si>
    <t>³ Total Accounts Payable Balance less Total Accounts Receivable Balance equals Net Balance.</t>
  </si>
  <si>
    <t>California Regional Water Quality Control Board, San Diego Region, Order No. R9-2009-0002 (Program 382)</t>
  </si>
  <si>
    <t>California Regional Water Quality Control Board, San Diego Region, Order No. R9-2010-0016 (Program 383)</t>
  </si>
  <si>
    <t>California Regional Water Quality Control Board, San Francisco Bay Region, Order No. R2-2009-0074 (Program 388)</t>
  </si>
  <si>
    <t>California Regional Water Quality Control Board, Santa Ana Region, Order No. R8-2009-0030 (Program 381)</t>
  </si>
  <si>
    <t>California Regional Water Quality Control Board, Santa Ana Region, Order No. R8-2010-0033 (Program 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</si>
</sst>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_(* \(#,##0\);_(* &quot;-&quot;??_);_(@_)"/>
  </numFmts>
  <fonts count="24" x14ac:knownFonts="1">
    <font>
      <sz val="11"/>
      <color theme="1"/>
      <name val="Calibri"/>
      <family val="2"/>
      <scheme val="minor"/>
    </font>
    <font>
      <sz val="11"/>
      <color theme="0"/>
      <name val="Calibri"/>
      <family val="2"/>
      <scheme val="minor"/>
    </font>
    <font>
      <b/>
      <sz val="12"/>
      <name val="Arial"/>
      <family val="2"/>
    </font>
    <font>
      <sz val="12"/>
      <name val="Arial"/>
      <family val="2"/>
    </font>
    <font>
      <b/>
      <sz val="12"/>
      <color theme="0"/>
      <name val="Arial"/>
      <family val="2"/>
    </font>
    <font>
      <sz val="11"/>
      <color rgb="FFFFFFFF"/>
      <name val="Arial"/>
      <family val="2"/>
    </font>
    <font>
      <sz val="12"/>
      <color theme="0"/>
      <name val="Arial"/>
      <family val="2"/>
    </font>
    <font>
      <sz val="12"/>
      <color rgb="FFFFFFFF"/>
      <name val="Arial"/>
      <family val="2"/>
    </font>
    <font>
      <b/>
      <sz val="12"/>
      <color theme="1"/>
      <name val="Arial"/>
      <family val="2"/>
    </font>
    <font>
      <b/>
      <sz val="11"/>
      <color rgb="FFFFFFFF"/>
      <name val="Arial"/>
      <family val="2"/>
    </font>
    <font>
      <b/>
      <sz val="9"/>
      <color indexed="81"/>
      <name val="Tahoma"/>
      <family val="2"/>
    </font>
    <font>
      <sz val="11"/>
      <color theme="1"/>
      <name val="Calibri"/>
      <family val="2"/>
      <scheme val="minor"/>
    </font>
    <font>
      <sz val="12"/>
      <color theme="1"/>
      <name val="Arial"/>
      <family val="2"/>
    </font>
    <font>
      <b/>
      <sz val="16"/>
      <color theme="1"/>
      <name val="Arial"/>
      <family val="2"/>
    </font>
    <font>
      <sz val="14"/>
      <color theme="1"/>
      <name val="Arial"/>
      <family val="2"/>
    </font>
    <font>
      <b/>
      <sz val="14"/>
      <color theme="1"/>
      <name val="Arial"/>
      <family val="2"/>
    </font>
    <font>
      <sz val="24"/>
      <name val="Arial"/>
      <family val="2"/>
    </font>
    <font>
      <b/>
      <sz val="36"/>
      <name val="Arial"/>
      <family val="2"/>
    </font>
    <font>
      <b/>
      <sz val="36"/>
      <name val="Franklin Gothic Medium Cond"/>
      <family val="2"/>
    </font>
    <font>
      <sz val="24"/>
      <color theme="0"/>
      <name val="Arial"/>
      <family val="2"/>
    </font>
    <font>
      <b/>
      <sz val="32"/>
      <name val="Arial"/>
      <family val="2"/>
    </font>
    <font>
      <b/>
      <sz val="14"/>
      <name val="Arial"/>
      <family val="2"/>
    </font>
    <font>
      <sz val="11"/>
      <color theme="0"/>
      <name val="Arial"/>
      <family val="2"/>
    </font>
    <font>
      <sz val="11"/>
      <color theme="1"/>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auto="1"/>
      </top>
      <bottom style="medium">
        <color auto="1"/>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1" fillId="0" borderId="0" applyFont="0" applyFill="0" applyBorder="0" applyAlignment="0" applyProtection="0"/>
    <xf numFmtId="44" fontId="11" fillId="0" borderId="0" applyFont="0" applyFill="0" applyBorder="0" applyAlignment="0" applyProtection="0"/>
  </cellStyleXfs>
  <cellXfs count="67">
    <xf numFmtId="0" fontId="0" fillId="0" borderId="0" xfId="0"/>
    <xf numFmtId="0" fontId="2" fillId="0" borderId="0" xfId="0" applyFont="1" applyAlignment="1">
      <alignment horizontal="centerContinuous" vertical="center" wrapText="1"/>
    </xf>
    <xf numFmtId="0" fontId="3" fillId="0" borderId="0" xfId="0" applyFont="1" applyAlignment="1">
      <alignment horizontal="centerContinuous"/>
    </xf>
    <xf numFmtId="6" fontId="3" fillId="0" borderId="0" xfId="0" applyNumberFormat="1" applyFont="1" applyAlignment="1">
      <alignment horizontal="centerContinuous"/>
    </xf>
    <xf numFmtId="0" fontId="3" fillId="0" borderId="0" xfId="0" applyFont="1"/>
    <xf numFmtId="0" fontId="2" fillId="0" borderId="1" xfId="0" applyFont="1" applyBorder="1" applyAlignment="1">
      <alignment horizontal="center" vertical="center" wrapText="1"/>
    </xf>
    <xf numFmtId="0" fontId="4" fillId="0" borderId="2" xfId="0" applyFont="1" applyBorder="1" applyAlignment="1">
      <alignment horizontal="center" vertical="center" wrapText="1"/>
    </xf>
    <xf numFmtId="6" fontId="2" fillId="0" borderId="2" xfId="0" applyNumberFormat="1" applyFont="1" applyBorder="1" applyAlignment="1">
      <alignment horizontal="center" vertical="center"/>
    </xf>
    <xf numFmtId="6" fontId="2" fillId="0" borderId="3" xfId="0" applyNumberFormat="1" applyFont="1" applyBorder="1" applyAlignment="1">
      <alignment horizontal="center" vertical="center"/>
    </xf>
    <xf numFmtId="0" fontId="5" fillId="0" borderId="0" xfId="0" applyFont="1" applyAlignment="1">
      <alignment horizontal="center"/>
    </xf>
    <xf numFmtId="6" fontId="3" fillId="0" borderId="0" xfId="0" applyNumberFormat="1" applyFont="1"/>
    <xf numFmtId="0" fontId="6" fillId="0" borderId="0" xfId="0" applyFont="1"/>
    <xf numFmtId="0" fontId="2" fillId="0" borderId="4" xfId="0" applyFont="1" applyBorder="1"/>
    <xf numFmtId="0" fontId="5" fillId="0" borderId="5" xfId="0" applyFont="1" applyBorder="1" applyAlignment="1">
      <alignment horizontal="center"/>
    </xf>
    <xf numFmtId="6" fontId="2" fillId="0" borderId="4" xfId="0" applyNumberFormat="1" applyFont="1" applyBorder="1"/>
    <xf numFmtId="0" fontId="7" fillId="0" borderId="0" xfId="0" applyFont="1" applyAlignment="1">
      <alignment horizontal="left"/>
    </xf>
    <xf numFmtId="0" fontId="5" fillId="0" borderId="4" xfId="0" applyFont="1" applyBorder="1" applyAlignment="1">
      <alignment horizontal="center"/>
    </xf>
    <xf numFmtId="6" fontId="8" fillId="0" borderId="4" xfId="0" applyNumberFormat="1" applyFont="1" applyBorder="1"/>
    <xf numFmtId="0" fontId="4" fillId="0" borderId="5" xfId="0" applyFont="1" applyBorder="1"/>
    <xf numFmtId="0" fontId="2" fillId="0" borderId="0" xfId="0" applyFont="1"/>
    <xf numFmtId="0" fontId="9" fillId="0" borderId="4" xfId="0" applyFont="1" applyBorder="1" applyAlignment="1">
      <alignment horizontal="center"/>
    </xf>
    <xf numFmtId="164" fontId="4" fillId="0" borderId="4" xfId="0" applyNumberFormat="1" applyFont="1" applyBorder="1"/>
    <xf numFmtId="0" fontId="3" fillId="2" borderId="0" xfId="0" applyFont="1" applyFill="1"/>
    <xf numFmtId="6" fontId="3" fillId="2" borderId="0" xfId="0" applyNumberFormat="1" applyFont="1" applyFill="1"/>
    <xf numFmtId="0" fontId="1" fillId="0" borderId="0" xfId="0" applyFont="1"/>
    <xf numFmtId="0" fontId="8" fillId="0" borderId="0" xfId="0" applyFont="1" applyAlignment="1">
      <alignment horizontal="centerContinuous" vertical="center" wrapText="1"/>
    </xf>
    <xf numFmtId="37" fontId="8" fillId="0" borderId="0" xfId="0" applyNumberFormat="1" applyFont="1" applyAlignment="1">
      <alignment horizontal="centerContinuous" vertical="center" wrapText="1"/>
    </xf>
    <xf numFmtId="6" fontId="8" fillId="0" borderId="0" xfId="1" applyNumberFormat="1" applyFont="1" applyBorder="1" applyAlignment="1">
      <alignment horizontal="centerContinuous" vertical="center" wrapText="1"/>
    </xf>
    <xf numFmtId="6" fontId="8" fillId="0" borderId="0" xfId="0" applyNumberFormat="1" applyFont="1" applyAlignment="1">
      <alignment horizontal="centerContinuous" vertical="center"/>
    </xf>
    <xf numFmtId="6" fontId="8" fillId="0" borderId="0" xfId="0" applyNumberFormat="1" applyFont="1" applyAlignment="1">
      <alignment horizontal="centerContinuous" vertical="center" wrapText="1"/>
    </xf>
    <xf numFmtId="0" fontId="8" fillId="0" borderId="1" xfId="0" applyFont="1" applyBorder="1" applyAlignment="1">
      <alignment horizontal="center" wrapText="1"/>
    </xf>
    <xf numFmtId="37" fontId="8" fillId="0" borderId="2" xfId="0" applyNumberFormat="1" applyFont="1" applyBorder="1" applyAlignment="1">
      <alignment horizontal="center" wrapText="1"/>
    </xf>
    <xf numFmtId="6" fontId="8" fillId="0" borderId="2" xfId="1" applyNumberFormat="1" applyFont="1" applyBorder="1" applyAlignment="1">
      <alignment horizontal="center" wrapText="1"/>
    </xf>
    <xf numFmtId="6" fontId="8" fillId="0" borderId="2" xfId="1" applyNumberFormat="1" applyFont="1" applyFill="1" applyBorder="1" applyAlignment="1">
      <alignment horizontal="center" wrapText="1"/>
    </xf>
    <xf numFmtId="6" fontId="8" fillId="0" borderId="2" xfId="0" applyNumberFormat="1" applyFont="1" applyBorder="1" applyAlignment="1">
      <alignment horizontal="center" wrapText="1"/>
    </xf>
    <xf numFmtId="6" fontId="8" fillId="0" borderId="3" xfId="0" applyNumberFormat="1" applyFont="1" applyBorder="1" applyAlignment="1">
      <alignment horizontal="center" wrapText="1"/>
    </xf>
    <xf numFmtId="0" fontId="8" fillId="0" borderId="4" xfId="0" applyFont="1" applyBorder="1" applyAlignment="1">
      <alignment horizontal="center"/>
    </xf>
    <xf numFmtId="37" fontId="6" fillId="0" borderId="6" xfId="0" applyNumberFormat="1" applyFont="1" applyBorder="1" applyAlignment="1">
      <alignment horizontal="center"/>
    </xf>
    <xf numFmtId="0" fontId="13"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centerContinuous" vertical="center"/>
    </xf>
    <xf numFmtId="0" fontId="17" fillId="0" borderId="0" xfId="0" applyFont="1" applyAlignment="1">
      <alignment horizontal="centerContinuous" vertical="center"/>
    </xf>
    <xf numFmtId="0" fontId="0" fillId="0" borderId="0" xfId="0" applyAlignment="1">
      <alignment horizontal="left"/>
    </xf>
    <xf numFmtId="0" fontId="18" fillId="0" borderId="0" xfId="0" applyFont="1" applyAlignment="1">
      <alignment horizontal="left" vertical="center"/>
    </xf>
    <xf numFmtId="0" fontId="19"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centerContinuous"/>
    </xf>
    <xf numFmtId="0" fontId="20" fillId="0" borderId="0" xfId="0" applyFont="1" applyAlignment="1">
      <alignment horizontal="centerContinuous" vertical="center"/>
    </xf>
    <xf numFmtId="0" fontId="3" fillId="2" borderId="0" xfId="0" applyFont="1" applyFill="1" applyAlignment="1">
      <alignment wrapText="1"/>
    </xf>
    <xf numFmtId="0" fontId="3" fillId="2" borderId="0" xfId="0" applyFont="1" applyFill="1" applyAlignment="1">
      <alignment vertical="top"/>
    </xf>
    <xf numFmtId="6" fontId="6" fillId="0" borderId="0" xfId="0" applyNumberFormat="1" applyFont="1" applyAlignment="1">
      <alignment horizontal="centerContinuous"/>
    </xf>
    <xf numFmtId="0" fontId="12" fillId="0" borderId="0" xfId="0" applyFont="1" applyAlignment="1">
      <alignment horizontal="center" vertical="center"/>
    </xf>
    <xf numFmtId="42" fontId="12" fillId="0" borderId="7" xfId="0" applyNumberFormat="1" applyFont="1" applyBorder="1" applyAlignment="1">
      <alignment horizontal="center" vertical="center"/>
    </xf>
    <xf numFmtId="42" fontId="12" fillId="0" borderId="0" xfId="0" applyNumberFormat="1" applyFont="1" applyAlignment="1">
      <alignment horizontal="center" vertical="center"/>
    </xf>
    <xf numFmtId="37" fontId="6" fillId="0" borderId="4" xfId="0" applyNumberFormat="1" applyFont="1" applyBorder="1" applyAlignment="1">
      <alignment horizontal="center"/>
    </xf>
    <xf numFmtId="42" fontId="8" fillId="0" borderId="4" xfId="0" applyNumberFormat="1" applyFont="1" applyBorder="1"/>
    <xf numFmtId="42" fontId="12" fillId="0" borderId="0" xfId="2" applyNumberFormat="1" applyFont="1" applyFill="1" applyBorder="1" applyAlignment="1">
      <alignment vertical="center"/>
    </xf>
    <xf numFmtId="42" fontId="12" fillId="0" borderId="0" xfId="2" applyNumberFormat="1" applyFont="1" applyBorder="1" applyAlignment="1">
      <alignment vertical="center"/>
    </xf>
    <xf numFmtId="42" fontId="12" fillId="0" borderId="0" xfId="0" applyNumberFormat="1" applyFont="1" applyAlignment="1">
      <alignment vertical="center"/>
    </xf>
    <xf numFmtId="42" fontId="12" fillId="0" borderId="8" xfId="2" applyNumberFormat="1" applyFont="1" applyBorder="1" applyAlignment="1">
      <alignment vertical="center"/>
    </xf>
    <xf numFmtId="42" fontId="12" fillId="0" borderId="8" xfId="2" applyNumberFormat="1" applyFont="1" applyFill="1" applyBorder="1" applyAlignment="1">
      <alignment vertical="center"/>
    </xf>
    <xf numFmtId="42" fontId="12" fillId="0" borderId="1" xfId="2" applyNumberFormat="1" applyFont="1" applyBorder="1" applyAlignment="1">
      <alignment vertical="center"/>
    </xf>
    <xf numFmtId="0" fontId="22" fillId="0" borderId="0" xfId="0" applyFont="1"/>
    <xf numFmtId="0" fontId="23" fillId="0" borderId="0" xfId="0" applyFont="1" applyAlignment="1">
      <alignment horizontal="centerContinuous"/>
    </xf>
    <xf numFmtId="0" fontId="23" fillId="0" borderId="0" xfId="0" applyFont="1"/>
  </cellXfs>
  <cellStyles count="3">
    <cellStyle name="Comma" xfId="1" builtinId="3"/>
    <cellStyle name="Currency" xfId="2" builtinId="4"/>
    <cellStyle name="Normal" xfId="0" builtinId="0"/>
  </cellStyles>
  <dxfs count="207">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0"/>
        <name val="Arial"/>
        <family val="2"/>
        <scheme val="none"/>
      </font>
      <numFmt numFmtId="5" formatCode="#,##0_);\(#,##0\)"/>
      <alignment horizontal="center" vertical="bottom" textRotation="0" wrapText="0" indent="0" justifyLastLine="0" shrinkToFit="0" readingOrder="0"/>
      <border diagonalUp="0" diagonalDown="0" outline="0">
        <left/>
        <right/>
        <top style="thin">
          <color indexed="64"/>
        </top>
        <bottom/>
      </border>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fill>
        <patternFill patternType="none">
          <fgColor indexed="64"/>
          <bgColor auto="1"/>
        </patternFill>
      </fill>
    </dxf>
    <dxf>
      <border>
        <top style="thin">
          <color rgb="FF000000"/>
        </top>
      </border>
    </dxf>
    <dxf>
      <font>
        <b/>
        <strike val="0"/>
        <outline val="0"/>
        <shadow val="0"/>
        <u val="none"/>
        <vertAlign val="baseline"/>
        <sz val="12"/>
        <name val="Arial"/>
        <scheme val="none"/>
      </font>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Arial"/>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2"/>
        <color theme="1"/>
        <name val="Arial"/>
        <scheme val="none"/>
      </font>
      <numFmt numFmtId="10" formatCode="&quot;$&quot;#,##0_);[Red]\(&quot;$&quot;#,##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0"/>
        <name val="Arial"/>
        <family val="2"/>
        <scheme val="none"/>
      </font>
      <numFmt numFmtId="5" formatCode="#,##0_);\(#,##0\)"/>
      <alignment horizontal="center" vertical="bottom"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fill>
        <patternFill patternType="none">
          <fgColor indexed="64"/>
          <bgColor auto="1"/>
        </patternFill>
      </fill>
      <alignment horizontal="center" vertical="center" textRotation="0" wrapText="0" indent="0" justifyLastLine="0" shrinkToFit="0" readingOrder="0"/>
    </dxf>
    <dxf>
      <border>
        <top style="thin">
          <color rgb="FF000000"/>
        </top>
      </border>
    </dxf>
    <dxf>
      <font>
        <b/>
        <strike val="0"/>
        <outline val="0"/>
        <shadow val="0"/>
        <u val="none"/>
        <vertAlign val="baseline"/>
        <sz val="12"/>
        <name val="Arial"/>
        <scheme val="none"/>
      </font>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Arial"/>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2"/>
        <color theme="1"/>
        <name val="Arial"/>
        <scheme val="none"/>
      </font>
      <numFmt numFmtId="10" formatCode="&quot;$&quot;#,##0_);[Red]\(&quot;$&quot;#,##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2" formatCode="_(&quot;$&quot;* #,##0_);_(&quot;$&quot;* \(#,##0\);_(&quot;$&quot;* &quot;-&quot;_);_(@_)"/>
      <border diagonalUp="0" diagonalDown="0" outline="0">
        <left/>
        <right/>
        <top style="thin">
          <color indexed="64"/>
        </top>
        <bottom/>
      </border>
    </dxf>
    <dxf>
      <font>
        <strike val="0"/>
        <outline val="0"/>
        <shadow val="0"/>
        <u val="none"/>
        <vertAlign val="baseline"/>
        <sz val="12"/>
        <name val="Arial"/>
        <scheme val="none"/>
      </font>
      <numFmt numFmtId="32" formatCode="_(&quot;$&quot;* #,##0_);_(&quot;$&quot;* \(#,##0\);_(&quot;$&quot;*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0"/>
        <name val="Arial"/>
        <family val="2"/>
        <scheme val="none"/>
      </font>
      <numFmt numFmtId="5" formatCode="#,##0_);\(#,##0\)"/>
      <alignment horizontal="center" vertical="bottom"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fill>
        <patternFill patternType="none">
          <fgColor indexed="64"/>
          <bgColor auto="1"/>
        </patternFill>
      </fill>
      <alignment horizontal="center" vertical="center" textRotation="0" wrapText="0" indent="0" justifyLastLine="0" shrinkToFit="0" readingOrder="0"/>
    </dxf>
    <dxf>
      <border>
        <top style="thin">
          <color rgb="FF000000"/>
        </top>
      </border>
    </dxf>
    <dxf>
      <font>
        <b/>
        <strike val="0"/>
        <outline val="0"/>
        <shadow val="0"/>
        <u val="none"/>
        <vertAlign val="baseline"/>
        <sz val="12"/>
        <name val="Arial"/>
        <scheme val="none"/>
      </font>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Arial"/>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2"/>
        <color theme="1"/>
        <name val="Arial"/>
        <scheme val="none"/>
      </font>
      <numFmt numFmtId="10" formatCode="&quot;$&quot;#,##0_);[Red]\(&quot;$&quot;#,##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theme="0"/>
        <name val="Arial"/>
        <family val="2"/>
        <scheme val="none"/>
      </font>
      <numFmt numFmtId="164" formatCode="_(* #,##0_);_(* \(#,##0\);_(* &quot;-&quot;??_);_(@_)"/>
      <border diagonalUp="0" diagonalDown="0" outline="0">
        <left/>
        <right/>
        <top style="thin">
          <color indexed="64"/>
        </top>
        <bottom/>
      </border>
    </dxf>
    <dxf>
      <font>
        <strike val="0"/>
        <outline val="0"/>
        <shadow val="0"/>
        <u val="none"/>
        <vertAlign val="baseline"/>
        <name val="Arial"/>
        <family val="2"/>
        <scheme val="none"/>
      </font>
    </dxf>
    <dxf>
      <font>
        <b/>
        <i val="0"/>
        <strike val="0"/>
        <condense val="0"/>
        <extend val="0"/>
        <outline val="0"/>
        <shadow val="0"/>
        <u val="none"/>
        <vertAlign val="baseline"/>
        <sz val="12"/>
        <color auto="1"/>
        <name val="Arial"/>
        <family val="2"/>
        <scheme val="none"/>
      </font>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
      <border>
        <top style="thin">
          <color indexed="64"/>
        </top>
      </border>
    </dxf>
    <dxf>
      <font>
        <b/>
        <strike val="0"/>
        <outline val="0"/>
        <shadow val="0"/>
        <u val="none"/>
        <vertAlign val="baseline"/>
        <name val="Arial"/>
        <family val="2"/>
        <scheme val="none"/>
      </font>
      <numFmt numFmtId="9" formatCode="&quot;$&quot;#,##0_);\(&quot;$&quot;#,##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1"/>
        <color rgb="FFFFFFFF"/>
        <name val="Arial"/>
        <family val="2"/>
        <scheme val="none"/>
      </font>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rgb="FFFFFFFF"/>
        <name val="Arial"/>
        <family val="2"/>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border diagonalUp="0" diagonalDown="0" outline="0">
        <left/>
        <right/>
        <top style="thin">
          <color indexed="64"/>
        </top>
        <bottom/>
      </border>
    </dxf>
    <dxf>
      <font>
        <strike val="0"/>
        <outline val="0"/>
        <shadow val="0"/>
        <u val="none"/>
        <vertAlign val="baseline"/>
        <name val="Arial"/>
        <family val="2"/>
        <scheme val="none"/>
      </font>
    </dxf>
    <dxf>
      <border>
        <top style="thin">
          <color indexed="64"/>
        </top>
      </border>
    </dxf>
    <dxf>
      <font>
        <b/>
        <strike val="0"/>
        <outline val="0"/>
        <shadow val="0"/>
        <u val="none"/>
        <vertAlign val="baseline"/>
        <name val="Arial"/>
        <family val="2"/>
        <scheme val="none"/>
      </font>
      <numFmt numFmtId="9" formatCode="&quot;$&quot;#,##0_);\(&quot;$&quot;#,##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1"/>
        <color rgb="FFFFFFFF"/>
        <name val="Arial"/>
        <family val="2"/>
        <scheme val="none"/>
      </font>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rgb="FFFFFFFF"/>
        <name val="Arial"/>
        <family val="2"/>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border>
        <top style="thin">
          <color indexed="64"/>
        </top>
      </border>
    </dxf>
    <dxf>
      <font>
        <b/>
        <strike val="0"/>
        <outline val="0"/>
        <shadow val="0"/>
        <u val="none"/>
        <vertAlign val="baseline"/>
        <name val="Arial"/>
        <family val="2"/>
        <scheme val="none"/>
      </font>
      <numFmt numFmtId="9" formatCode="&quot;$&quot;#,##0_);\(&quot;$&quot;#,##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theme="0"/>
        <name val="Arial"/>
        <family val="2"/>
        <scheme val="none"/>
      </font>
      <border diagonalUp="0" diagonalDown="0" outline="0">
        <left/>
        <right/>
        <top style="thin">
          <color auto="1"/>
        </top>
        <bottom style="medium">
          <color auto="1"/>
        </bottom>
      </border>
    </dxf>
    <dxf>
      <font>
        <strike val="0"/>
        <outline val="0"/>
        <shadow val="0"/>
        <u val="none"/>
        <vertAlign val="baseline"/>
        <name val="Arial"/>
        <family val="2"/>
        <scheme val="none"/>
      </font>
    </dxf>
    <dxf>
      <font>
        <b/>
        <i val="0"/>
        <strike val="0"/>
        <condense val="0"/>
        <extend val="0"/>
        <outline val="0"/>
        <shadow val="0"/>
        <u val="none"/>
        <vertAlign val="baseline"/>
        <sz val="12"/>
        <color auto="1"/>
        <name val="Arial"/>
        <family val="2"/>
        <scheme val="none"/>
      </font>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border>
        <top style="thin">
          <color indexed="64"/>
        </top>
      </border>
    </dxf>
    <dxf>
      <font>
        <b/>
        <strike val="0"/>
        <outline val="0"/>
        <shadow val="0"/>
        <u val="none"/>
        <vertAlign val="baseline"/>
        <name val="Arial"/>
        <family val="2"/>
        <scheme val="none"/>
      </font>
      <numFmt numFmtId="9" formatCode="&quot;$&quot;#,##0_);\(&quot;$&quot;#,##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dxf>
    <dxf>
      <border>
        <bottom style="thin">
          <color indexed="64"/>
        </bottom>
      </border>
    </dxf>
    <dxf>
      <font>
        <b/>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numFmt numFmtId="10" formatCode="&quot;$&quot;#,##0_);[Red]\(&quot;$&quot;#,##0\)"/>
      <border diagonalUp="0" diagonalDown="0" outline="0">
        <left/>
        <right/>
        <top style="thin">
          <color indexed="64"/>
        </top>
        <bottom/>
      </border>
    </dxf>
    <dxf>
      <font>
        <strike val="0"/>
        <outline val="0"/>
        <shadow val="0"/>
        <u val="none"/>
        <vertAlign val="baseline"/>
        <sz val="12"/>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theme="1"/>
        <name val="Arial"/>
        <family val="2"/>
        <scheme val="none"/>
      </font>
      <numFmt numFmtId="10" formatCode="&quot;$&quot;#,##0_);[Red]\(&quot;$&quot;#,##0\)"/>
      <border diagonalUp="0" diagonalDown="0" outline="0">
        <left/>
        <right/>
        <top style="thin">
          <color indexed="64"/>
        </top>
        <bottom/>
      </border>
    </dxf>
    <dxf>
      <font>
        <strike val="0"/>
        <outline val="0"/>
        <shadow val="0"/>
        <u val="none"/>
        <vertAlign val="baseline"/>
        <sz val="12"/>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theme="1"/>
        <name val="Arial"/>
        <family val="2"/>
        <scheme val="none"/>
      </font>
      <numFmt numFmtId="10" formatCode="&quot;$&quot;#,##0_);[Red]\(&quot;$&quot;#,##0\)"/>
      <border diagonalUp="0" diagonalDown="0" outline="0">
        <left/>
        <right/>
        <top style="thin">
          <color indexed="64"/>
        </top>
        <bottom/>
      </border>
    </dxf>
    <dxf>
      <font>
        <strike val="0"/>
        <outline val="0"/>
        <shadow val="0"/>
        <u val="none"/>
        <vertAlign val="baseline"/>
        <sz val="12"/>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theme="1"/>
        <name val="Arial"/>
        <family val="2"/>
        <scheme val="none"/>
      </font>
      <numFmt numFmtId="10" formatCode="&quot;$&quot;#,##0_);[Red]\(&quot;$&quot;#,##0\)"/>
      <border diagonalUp="0" diagonalDown="0" outline="0">
        <left/>
        <right/>
        <top style="thin">
          <color indexed="64"/>
        </top>
        <bottom/>
      </border>
    </dxf>
    <dxf>
      <font>
        <strike val="0"/>
        <outline val="0"/>
        <shadow val="0"/>
        <u val="none"/>
        <vertAlign val="baseline"/>
        <sz val="12"/>
        <name val="Arial"/>
        <family val="2"/>
        <scheme val="none"/>
      </font>
      <numFmt numFmtId="10" formatCode="&quot;$&quot;#,##0_);[Red]\(&quot;$&quot;#,##0\)"/>
      <fill>
        <patternFill patternType="none">
          <fgColor indexed="64"/>
          <bgColor auto="1"/>
        </patternFill>
      </fill>
    </dxf>
    <dxf>
      <font>
        <b val="0"/>
        <i val="0"/>
        <strike val="0"/>
        <condense val="0"/>
        <extend val="0"/>
        <outline val="0"/>
        <shadow val="0"/>
        <u val="none"/>
        <vertAlign val="baseline"/>
        <sz val="11"/>
        <color rgb="FFFFFFFF"/>
        <name val="Arial"/>
        <family val="2"/>
        <scheme val="none"/>
      </font>
      <alignment horizontal="center" vertical="bottom" textRotation="0" wrapText="0" indent="0" justifyLastLine="0" shrinkToFit="0" readingOrder="0"/>
      <border diagonalUp="0" diagonalDown="0" outline="0">
        <left/>
        <right/>
        <top style="thin">
          <color indexed="64"/>
        </top>
        <bottom/>
      </border>
    </dxf>
    <dxf>
      <font>
        <strike val="0"/>
        <outline val="0"/>
        <shadow val="0"/>
        <u val="none"/>
        <vertAlign val="baseline"/>
        <sz val="12"/>
        <color rgb="FFFFFFFF"/>
        <name val="Arial"/>
        <family val="2"/>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border diagonalUp="0" diagonalDown="0" outline="0">
        <left/>
        <right/>
        <top style="thin">
          <color indexed="64"/>
        </top>
        <bottom/>
      </border>
    </dxf>
    <dxf>
      <font>
        <strike val="0"/>
        <outline val="0"/>
        <shadow val="0"/>
        <u val="none"/>
        <vertAlign val="baseline"/>
        <sz val="12"/>
        <name val="Arial"/>
        <family val="2"/>
        <scheme val="none"/>
      </font>
    </dxf>
    <dxf>
      <border>
        <top style="thin">
          <color indexed="64"/>
        </top>
      </border>
    </dxf>
    <dxf>
      <font>
        <b/>
        <strike val="0"/>
        <outline val="0"/>
        <shadow val="0"/>
        <u val="none"/>
        <vertAlign val="baseline"/>
        <sz val="12"/>
        <name val="Arial"/>
        <family val="2"/>
        <scheme val="none"/>
      </font>
      <numFmt numFmtId="165" formatCode="\$#,##0_);\(\$#,##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numFmt numFmtId="165" formatCode="\$#,##0_);\(\$#,##0\)"/>
    </dxf>
    <dxf>
      <border>
        <bottom style="thin">
          <color indexed="64"/>
        </bottom>
      </border>
    </dxf>
    <dxf>
      <font>
        <b/>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0" formatCode="&quot;$&quot;#,##0_);[Red]\(&quot;$&quot;#,##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dxf>
    <dxf>
      <font>
        <b val="0"/>
        <i val="0"/>
        <strike val="0"/>
        <condense val="0"/>
        <extend val="0"/>
        <outline val="0"/>
        <shadow val="0"/>
        <u val="none"/>
        <vertAlign val="baseline"/>
        <sz val="11"/>
        <color rgb="FFFFFFFF"/>
        <name val="Arial"/>
        <family val="2"/>
        <scheme val="none"/>
      </font>
      <alignment horizontal="center" vertical="bottom" textRotation="0" wrapText="0" indent="0" justifyLastLine="0" shrinkToFit="0" readingOrder="0"/>
      <border diagonalUp="0" diagonalDown="0" outline="0">
        <left/>
        <right/>
        <top style="thin">
          <color auto="1"/>
        </top>
        <bottom style="medium">
          <color auto="1"/>
        </bottom>
      </border>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border>
        <top style="thin">
          <color indexed="64"/>
        </top>
      </border>
    </dxf>
    <dxf>
      <font>
        <b/>
        <strike val="0"/>
        <outline val="0"/>
        <shadow val="0"/>
        <u val="none"/>
        <vertAlign val="baseline"/>
        <sz val="12"/>
        <name val="Arial"/>
        <family val="2"/>
        <scheme val="none"/>
      </font>
      <numFmt numFmtId="165" formatCode="\$#,##0_);\(\$#,##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165" formatCode="\$#,##0_);\(\$#,##0\)"/>
      <fill>
        <patternFill patternType="none">
          <fgColor indexed="64"/>
          <bgColor indexed="65"/>
        </patternFill>
      </fill>
    </dxf>
    <dxf>
      <border>
        <bottom style="thin">
          <color indexed="64"/>
        </bottom>
      </border>
    </dxf>
    <dxf>
      <font>
        <b/>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3357941</xdr:colOff>
      <xdr:row>6</xdr:row>
      <xdr:rowOff>165299</xdr:rowOff>
    </xdr:from>
    <xdr:to>
      <xdr:col>0</xdr:col>
      <xdr:colOff>6564691</xdr:colOff>
      <xdr:row>22</xdr:row>
      <xdr:rowOff>144637</xdr:rowOff>
    </xdr:to>
    <xdr:pic>
      <xdr:nvPicPr>
        <xdr:cNvPr id="2" name="Picture 1" descr="Seal, Office of the Controller, State of California." title="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duotone>
            <a:prstClr val="black"/>
            <a:schemeClr val="bg1">
              <a:tint val="45000"/>
              <a:satMod val="400000"/>
            </a:schemeClr>
          </a:duotone>
          <a:extLst>
            <a:ext uri="{BEBA8EAE-BF5A-486C-A8C5-ECC9F3942E4B}">
              <a14:imgProps xmlns:a14="http://schemas.microsoft.com/office/drawing/2010/main">
                <a14:imgLayer r:embed="rId2">
                  <a14:imgEffect>
                    <a14:sharpenSoften amount="50000"/>
                  </a14:imgEffect>
                  <a14:imgEffect>
                    <a14:colorTemperature colorTemp="5300"/>
                  </a14:imgEffect>
                  <a14:imgEffect>
                    <a14:saturation sat="400000"/>
                  </a14:imgEffect>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357941" y="2874632"/>
          <a:ext cx="3200400" cy="30209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CurrentPeriodAdjustments8" displayName="CurrentPeriodAdjustments8" ref="A2:F6" totalsRowCount="1" headerRowDxfId="206" dataDxfId="204" totalsRowDxfId="202" headerRowBorderDxfId="205" tableBorderDxfId="203" totalsRowBorderDxfId="201">
  <autoFilter ref="A2:F5" xr:uid="{00000000-0009-0000-0100-000007000000}"/>
  <tableColumns count="6">
    <tableColumn id="1" xr3:uid="{00000000-0010-0000-0000-000001000000}" name="Program Costs, Audit Adjustments and Balances" totalsRowLabel="Total Current Period Adjustments" dataDxfId="200" totalsRowDxfId="199"/>
    <tableColumn id="2" xr3:uid="{00000000-0010-0000-0000-000002000000}" name="Comments" totalsRowLabel="N/A" dataDxfId="198" totalsRowDxfId="197"/>
    <tableColumn id="3" xr3:uid="{00000000-0010-0000-0000-000003000000}" name="Local Agencies" totalsRowFunction="sum" dataDxfId="196" totalsRowDxfId="195"/>
    <tableColumn id="4" xr3:uid="{00000000-0010-0000-0000-000004000000}" name="School Districts" totalsRowFunction="sum" dataDxfId="194" totalsRowDxfId="193"/>
    <tableColumn id="5" xr3:uid="{00000000-0010-0000-0000-000005000000}" name="Community College Districts" totalsRowFunction="sum" dataDxfId="192" totalsRowDxfId="191"/>
    <tableColumn id="6" xr3:uid="{00000000-0010-0000-0000-000006000000}" name="Grand Total" totalsRowFunction="sum" dataDxfId="190" totalsRowDxfId="189"/>
  </tableColumns>
  <tableStyleInfo showFirstColumn="1" showLastColumn="0" showRowStripes="1" showColumnStripes="0"/>
  <extLst>
    <ext xmlns:x14="http://schemas.microsoft.com/office/spreadsheetml/2009/9/main" uri="{504A1905-F514-4f6f-8877-14C23A59335A}">
      <x14:table altText="2024 Audit Finding Report" altTextSummary="Summary of State-Mandated Program Cost Report of Audit Findings. For the Period of April 1, 2023, through March 31, 2024."/>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5" xr:uid="{00000000-000C-0000-FFFF-FFFF01000000}" name="CumulativeAdjustments306" displayName="CumulativeAdjustments306" ref="A8:F11" totalsRowCount="1" headerRowDxfId="188" dataDxfId="186" totalsRowDxfId="184" headerRowBorderDxfId="187" tableBorderDxfId="185" totalsRowBorderDxfId="183">
  <autoFilter ref="A8:F10" xr:uid="{00000000-0009-0000-0100-000031010000}"/>
  <tableColumns count="6">
    <tableColumn id="1" xr3:uid="{00000000-0010-0000-0100-000001000000}" name="Program Costs, Audit Adjustments and Balances" totalsRowLabel="Total Cumulative Adjustments" dataDxfId="182" totalsRowDxfId="181"/>
    <tableColumn id="2" xr3:uid="{00000000-0010-0000-0100-000002000000}" name="Comments" totalsRowLabel="N/A" dataDxfId="180" totalsRowDxfId="179"/>
    <tableColumn id="3" xr3:uid="{00000000-0010-0000-0100-000003000000}" name="Local Agencies" totalsRowFunction="sum" dataDxfId="178" totalsRowDxfId="177"/>
    <tableColumn id="4" xr3:uid="{00000000-0010-0000-0100-000004000000}" name="School Districts" totalsRowFunction="sum" dataDxfId="176" totalsRowDxfId="175"/>
    <tableColumn id="5" xr3:uid="{00000000-0010-0000-0100-000005000000}" name="Community College Districts" totalsRowFunction="sum" dataDxfId="174" totalsRowDxfId="173"/>
    <tableColumn id="6" xr3:uid="{00000000-0010-0000-0100-000006000000}" name="Grand Total" totalsRowFunction="sum" dataDxfId="172" totalsRowDxfId="171"/>
  </tableColumns>
  <tableStyleInfo showFirstColumn="1" showLastColumn="0" showRowStripes="1" showColumnStripes="0"/>
  <extLst>
    <ext xmlns:x14="http://schemas.microsoft.com/office/spreadsheetml/2009/9/main" uri="{504A1905-F514-4f6f-8877-14C23A59335A}">
      <x14:table altText="2024 Audit Finding Report" altTextSummary="Summary of State-Mandated Program Cost Report of Audit Findings. For the Period of April 1, 2023, through March 31, 2024."/>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6" xr:uid="{00000000-000C-0000-FFFF-FFFF02000000}" name="ProgramCosts307" displayName="ProgramCosts307" ref="A13:F16" totalsRowCount="1" headerRowDxfId="170" dataDxfId="168" totalsRowDxfId="166" headerRowBorderDxfId="169" tableBorderDxfId="167" totalsRowBorderDxfId="165">
  <autoFilter ref="A13:F15" xr:uid="{00000000-0009-0000-0100-000032010000}"/>
  <tableColumns count="6">
    <tableColumn id="1" xr3:uid="{00000000-0010-0000-0200-000001000000}" name="Program Costs, Audit Adjustments and Balances" totalsRowLabel="Net Program Costs²" dataDxfId="164" totalsRowDxfId="163" dataCellStyle="Hyperlink"/>
    <tableColumn id="2" xr3:uid="{00000000-0010-0000-0200-000002000000}" name="Comments" totalsRowLabel="Comment: Total Program Costs plus Total Cumulative Adjustments equals Net Program Costs." dataDxfId="162" totalsRowDxfId="161"/>
    <tableColumn id="3" xr3:uid="{00000000-0010-0000-0200-000003000000}" name="Local Agencies" totalsRowFunction="sum" dataDxfId="160" totalsRowDxfId="159"/>
    <tableColumn id="4" xr3:uid="{00000000-0010-0000-0200-000004000000}" name="School Districts" totalsRowFunction="sum" dataDxfId="158" totalsRowDxfId="157"/>
    <tableColumn id="5" xr3:uid="{00000000-0010-0000-0200-000005000000}" name="Community College Districts" totalsRowFunction="sum" dataDxfId="156" totalsRowDxfId="155"/>
    <tableColumn id="6" xr3:uid="{00000000-0010-0000-0200-000006000000}" name="Grand Total" totalsRowFunction="sum" dataDxfId="154" totalsRowDxfId="153"/>
  </tableColumns>
  <tableStyleInfo showFirstColumn="1" showLastColumn="0" showRowStripes="1" showColumnStripes="0"/>
  <extLst>
    <ext xmlns:x14="http://schemas.microsoft.com/office/spreadsheetml/2009/9/main" uri="{504A1905-F514-4f6f-8877-14C23A59335A}">
      <x14:table altText="2023 Audit Finding Report" altTextSummary="Summary of State-Mandated Program Cost Report of Audit Findings. For the Period of April 1, 2022, through March 31, 2023."/>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03000000}" name="AccountsPayable308" displayName="AccountsPayable308" ref="A18:F21" totalsRowCount="1" headerRowDxfId="152" dataDxfId="150" totalsRowDxfId="148" headerRowBorderDxfId="151" tableBorderDxfId="149" totalsRowBorderDxfId="147">
  <autoFilter ref="A18:F20" xr:uid="{00000000-0009-0000-0100-000033010000}"/>
  <tableColumns count="6">
    <tableColumn id="1" xr3:uid="{00000000-0010-0000-0300-000001000000}" name="Program Costs, Audit Adjustments and Balances" totalsRowLabel="Total Accounts Payable Balance" dataDxfId="146" totalsRowDxfId="145"/>
    <tableColumn id="2" xr3:uid="{00000000-0010-0000-0300-000002000000}" name="Comments" totalsRowLabel="N/A" dataDxfId="144" totalsRowDxfId="143"/>
    <tableColumn id="3" xr3:uid="{00000000-0010-0000-0300-000003000000}" name="Local Agencies" totalsRowFunction="sum" dataDxfId="142" totalsRowDxfId="141"/>
    <tableColumn id="4" xr3:uid="{00000000-0010-0000-0300-000004000000}" name="School Districts" totalsRowFunction="sum" dataDxfId="140" totalsRowDxfId="139"/>
    <tableColumn id="5" xr3:uid="{00000000-0010-0000-0300-000005000000}" name="Community College Districts" totalsRowFunction="sum" dataDxfId="138" totalsRowDxfId="137"/>
    <tableColumn id="6" xr3:uid="{00000000-0010-0000-0300-000006000000}" name="Grand Total" totalsRowFunction="sum" dataDxfId="136" totalsRowDxfId="135"/>
  </tableColumns>
  <tableStyleInfo showFirstColumn="1" showLastColumn="0" showRowStripes="1" showColumnStripes="0"/>
  <extLst>
    <ext xmlns:x14="http://schemas.microsoft.com/office/spreadsheetml/2009/9/main" uri="{504A1905-F514-4f6f-8877-14C23A59335A}">
      <x14:table altText="2024 Audit Finding Report" altTextSummary="Summary of State-Mandated Program Cost Report of Audit Findings. For the Period of April 1, 2023, through March 31, 2024."/>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04000000}" name="AccountsReceivable309" displayName="AccountsReceivable309" ref="A23:F26" totalsRowCount="1" headerRowDxfId="134" dataDxfId="132" totalsRowDxfId="130" headerRowBorderDxfId="133" tableBorderDxfId="131" totalsRowBorderDxfId="129">
  <autoFilter ref="A23:F25" xr:uid="{00000000-0009-0000-0100-000034010000}"/>
  <tableColumns count="6">
    <tableColumn id="1" xr3:uid="{00000000-0010-0000-0400-000001000000}" name="Program Costs, Audit Adjustments and Balances" totalsRowLabel="Total Accounts Receivable Balance" dataDxfId="128" totalsRowDxfId="127"/>
    <tableColumn id="2" xr3:uid="{00000000-0010-0000-0400-000002000000}" name="Comments" totalsRowLabel="N/A" dataDxfId="126" totalsRowDxfId="125"/>
    <tableColumn id="3" xr3:uid="{00000000-0010-0000-0400-000003000000}" name="Local Agencies" totalsRowFunction="sum" dataDxfId="124" totalsRowDxfId="123"/>
    <tableColumn id="4" xr3:uid="{00000000-0010-0000-0400-000004000000}" name="School Districts" totalsRowFunction="sum" dataDxfId="122" totalsRowDxfId="121"/>
    <tableColumn id="5" xr3:uid="{00000000-0010-0000-0400-000005000000}" name="Community College Districts" totalsRowFunction="sum" dataDxfId="120" totalsRowDxfId="119"/>
    <tableColumn id="6" xr3:uid="{00000000-0010-0000-0400-000006000000}" name="Grand Total" totalsRowFunction="sum" dataDxfId="118" totalsRowDxfId="117"/>
  </tableColumns>
  <tableStyleInfo showFirstColumn="1" showLastColumn="0" showRowStripes="1" showColumnStripes="0"/>
  <extLst>
    <ext xmlns:x14="http://schemas.microsoft.com/office/spreadsheetml/2009/9/main" uri="{504A1905-F514-4f6f-8877-14C23A59335A}">
      <x14:table altText="2024 Audit Finding Report" altTextSummary="Summary of State-Mandated Program Cost Report of Audit Findings. For the Period of April 1, 2023, through March 31, 2024."/>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05000000}" name="NetBalance310" displayName="NetBalance310" ref="A28:F31" totalsRowCount="1" headerRowDxfId="116" dataDxfId="114" totalsRowDxfId="112" headerRowBorderDxfId="115" tableBorderDxfId="113" totalsRowBorderDxfId="111">
  <autoFilter ref="A28:F30" xr:uid="{00000000-0009-0000-0100-000035010000}"/>
  <tableColumns count="6">
    <tableColumn id="1" xr3:uid="{00000000-0010-0000-0500-000001000000}" name="Program Costs, Audit Adjustments and Balances" totalsRowLabel="Net Balance as of 03/31/2026³" dataDxfId="110" totalsRowDxfId="109" dataCellStyle="Hyperlink"/>
    <tableColumn id="2" xr3:uid="{00000000-0010-0000-0500-000002000000}" name="Comments" totalsRowLabel=" Comment: Total Accounts Payable Balance less Total Accounts Receivable Balance equals Net Balance. " dataDxfId="108" totalsRowDxfId="107"/>
    <tableColumn id="3" xr3:uid="{00000000-0010-0000-0500-000003000000}" name="Local Agencies" totalsRowFunction="sum" dataDxfId="106" totalsRowDxfId="105"/>
    <tableColumn id="4" xr3:uid="{00000000-0010-0000-0500-000004000000}" name="School Districts" totalsRowFunction="sum" dataDxfId="104" totalsRowDxfId="103"/>
    <tableColumn id="5" xr3:uid="{00000000-0010-0000-0500-000005000000}" name="Community College Districts" totalsRowFunction="sum" dataDxfId="102" totalsRowDxfId="101"/>
    <tableColumn id="6" xr3:uid="{00000000-0010-0000-0500-000006000000}" name="Grand Total" totalsRowFunction="sum" dataDxfId="100" totalsRowDxfId="99"/>
  </tableColumns>
  <tableStyleInfo showFirstColumn="1" showLastColumn="0" showRowStripes="1" showColumnStripes="0"/>
  <extLst>
    <ext xmlns:x14="http://schemas.microsoft.com/office/spreadsheetml/2009/9/main" uri="{504A1905-F514-4f6f-8877-14C23A59335A}">
      <x14:table altText="2024 Audit Finding Report" altTextSummary="Summary of State-Mandated Program Cost Report of Audit Findings. For the Period of April 1, 2023, through March 31, 2024."/>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Program1702" displayName="Program1702" ref="A2:N1718" totalsRowCount="1" headerRowDxfId="98" dataDxfId="96" totalsRowDxfId="94" headerRowBorderDxfId="97" tableBorderDxfId="95" totalsRowBorderDxfId="93">
  <autoFilter ref="A2:N1717" xr:uid="{00000000-0009-0000-0100-000001000000}"/>
  <tableColumns count="14">
    <tableColumn id="1" xr3:uid="{00000000-0010-0000-0600-000001000000}" name="(A)_x000a_Program Name" totalsRowLabel="Total Local Agencies" dataDxfId="92" totalsRowDxfId="91"/>
    <tableColumn id="2" xr3:uid="{00000000-0010-0000-0600-000002000000}" name="(B)_x000a_Fiscal _x000a_Year" totalsRowLabel="N/A" totalsRowDxfId="90"/>
    <tableColumn id="3" xr3:uid="{00000000-0010-0000-0600-000003000000}" name="(C)_x000a_Program_x000a_Costs" totalsRowFunction="sum" dataDxfId="89" totalsRowDxfId="88"/>
    <tableColumn id="4" xr3:uid="{00000000-0010-0000-0600-000004000000}" name="(D)_x000a_Prior Period Adjustments" totalsRowFunction="sum" dataDxfId="87" totalsRowDxfId="86"/>
    <tableColumn id="5" xr3:uid="{00000000-0010-0000-0600-000005000000}" name="(E)_x000a_Current Period Desk _x000a_Reviews" totalsRowFunction="sum" dataDxfId="85" totalsRowDxfId="84"/>
    <tableColumn id="6" xr3:uid="{00000000-0010-0000-0600-000006000000}" name="(F)_x000a_Current Period _x000a_Final _x000a_Audits" totalsRowFunction="sum" dataDxfId="83" totalsRowDxfId="82"/>
    <tableColumn id="7" xr3:uid="{00000000-0010-0000-0600-000007000000}" name="(G)_x000a_Current Period _x000a_Other Adjustments" totalsRowFunction="sum" dataDxfId="81" totalsRowDxfId="80"/>
    <tableColumn id="8" xr3:uid="{00000000-0010-0000-0600-000008000000}" name="(H)_x000a_Net Program Costs_x000a_Sum (C through G)" totalsRowFunction="sum" dataDxfId="79" totalsRowDxfId="78"/>
    <tableColumn id="9" xr3:uid="{00000000-0010-0000-0600-000009000000}" name="(I)_x000a_Payments_x000a_ and Offsets" totalsRowFunction="sum" dataDxfId="77" totalsRowDxfId="76"/>
    <tableColumn id="10" xr3:uid="{00000000-0010-0000-0600-00000A000000}" name="(J)_x000a_Accounts Payable Balance_x000a_(H plus I)" totalsRowFunction="sum" dataDxfId="75" totalsRowDxfId="74"/>
    <tableColumn id="11" xr3:uid="{00000000-0010-0000-0600-00000B000000}" name="(K)_x000a_Established _x000a_Accounts Receivable" totalsRowFunction="sum" dataDxfId="73" totalsRowDxfId="72"/>
    <tableColumn id="12" xr3:uid="{00000000-0010-0000-0600-00000C000000}" name="(L)_x000a_Recovered_x000a_ Accounts Receivable" totalsRowFunction="sum" dataDxfId="71" totalsRowDxfId="70"/>
    <tableColumn id="13" xr3:uid="{00000000-0010-0000-0600-00000D000000}" name="(M)_x000a_Accounts Receivable Balance_x000a_(K plus L)" totalsRowFunction="sum" dataDxfId="69" totalsRowDxfId="68"/>
    <tableColumn id="14" xr3:uid="{00000000-0010-0000-0600-00000E000000}" name="(N)_x000a_Net Balance_x000a_(J minus M)" totalsRowFunction="sum" dataDxfId="67" totalsRowDxfId="66"/>
  </tableColumns>
  <tableStyleInfo showFirstColumn="1" showLastColumn="0" showRowStripes="1" showColumnStripes="0"/>
  <extLst>
    <ext xmlns:x14="http://schemas.microsoft.com/office/spreadsheetml/2009/9/main" uri="{504A1905-F514-4f6f-8877-14C23A59335A}">
      <x14:table altText="2026 Audit Finding Report" altTextSummary="Detail of State-Mandated Program Cost Report of Audit Findings.  For the Period of April 1, 2025, through March 31, 2026."/>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07000000}" name="Program1702128" displayName="Program1702128" ref="A2:N1643" totalsRowCount="1" headerRowDxfId="65" dataDxfId="63" totalsRowDxfId="61" headerRowBorderDxfId="64" tableBorderDxfId="62" totalsRowBorderDxfId="60">
  <autoFilter ref="A2:N1642" xr:uid="{00000000-0009-0000-0100-00007F000000}"/>
  <tableColumns count="14">
    <tableColumn id="1" xr3:uid="{00000000-0010-0000-0700-000001000000}" name="(A)_x000a_Program Name" totalsRowLabel="Total School Districts" dataDxfId="59" totalsRowDxfId="58"/>
    <tableColumn id="2" xr3:uid="{00000000-0010-0000-0700-000002000000}" name="(B)_x000a_Fiscal _x000a_Year" totalsRowLabel="N/A" totalsRowDxfId="57"/>
    <tableColumn id="3" xr3:uid="{00000000-0010-0000-0700-000003000000}" name="(C)_x000a_Program_x000a_Costs" totalsRowFunction="sum" dataDxfId="56" totalsRowDxfId="55"/>
    <tableColumn id="4" xr3:uid="{00000000-0010-0000-0700-000004000000}" name="(D)_x000a_Prior Period Adjustments" totalsRowFunction="sum" dataDxfId="54" totalsRowDxfId="53"/>
    <tableColumn id="5" xr3:uid="{00000000-0010-0000-0700-000005000000}" name="(E)_x000a_Current Period Desk _x000a_Reviews" totalsRowFunction="sum" dataDxfId="52" totalsRowDxfId="51"/>
    <tableColumn id="6" xr3:uid="{00000000-0010-0000-0700-000006000000}" name="(F)_x000a_Current Period _x000a_Final _x000a_Audits" totalsRowFunction="sum" dataDxfId="50" totalsRowDxfId="49"/>
    <tableColumn id="7" xr3:uid="{00000000-0010-0000-0700-000007000000}" name="(G)_x000a_Current Period _x000a_Other Adjustments" totalsRowFunction="sum" dataDxfId="48" totalsRowDxfId="47"/>
    <tableColumn id="8" xr3:uid="{00000000-0010-0000-0700-000008000000}" name="(H)_x000a_Net Program Costs_x000a_Sum (C through G)" totalsRowFunction="sum" dataDxfId="46" totalsRowDxfId="45"/>
    <tableColumn id="9" xr3:uid="{00000000-0010-0000-0700-000009000000}" name="(I)_x000a_Payments_x000a_ and Offsets" totalsRowFunction="sum" dataDxfId="44" totalsRowDxfId="43"/>
    <tableColumn id="10" xr3:uid="{00000000-0010-0000-0700-00000A000000}" name="(J)_x000a_Accounts Payable Balance_x000a_(H plus I)" totalsRowFunction="sum" dataDxfId="42" totalsRowDxfId="41"/>
    <tableColumn id="11" xr3:uid="{00000000-0010-0000-0700-00000B000000}" name="(K)_x000a_Established _x000a_Accounts Receivable" totalsRowFunction="sum" dataDxfId="40" totalsRowDxfId="39"/>
    <tableColumn id="12" xr3:uid="{00000000-0010-0000-0700-00000C000000}" name="(L)_x000a_Recovered_x000a_ Accounts Receivable" totalsRowFunction="sum" dataDxfId="38" totalsRowDxfId="37"/>
    <tableColumn id="13" xr3:uid="{00000000-0010-0000-0700-00000D000000}" name="(M)_x000a_Accounts Receivable Balance_x000a_(K plus L)" totalsRowFunction="sum" dataDxfId="36" totalsRowDxfId="35"/>
    <tableColumn id="14" xr3:uid="{00000000-0010-0000-0700-00000E000000}" name="(N)_x000a_Net Balance_x000a_(J minus M)" totalsRowFunction="sum" dataDxfId="34" totalsRowDxfId="33"/>
  </tableColumns>
  <tableStyleInfo showFirstColumn="1" showLastColumn="0" showRowStripes="1" showColumnStripes="0"/>
  <extLst>
    <ext xmlns:x14="http://schemas.microsoft.com/office/spreadsheetml/2009/9/main" uri="{504A1905-F514-4f6f-8877-14C23A59335A}">
      <x14:table altText="2026 Audit Finding Report" altTextSummary="Detail of State-Mandated Program Cost Report of Audit Findings.  For the Period of April 1, 2025, through March 31, 2026."/>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08000000}" name="Program1702128129" displayName="Program1702128129" ref="A2:N281" totalsRowCount="1" headerRowDxfId="32" dataDxfId="30" totalsRowDxfId="28" headerRowBorderDxfId="31" tableBorderDxfId="29" totalsRowBorderDxfId="27">
  <autoFilter ref="A2:N280" xr:uid="{00000000-0009-0000-0100-000080000000}"/>
  <tableColumns count="14">
    <tableColumn id="1" xr3:uid="{00000000-0010-0000-0800-000001000000}" name="(A)_x000a_Program Name" totalsRowLabel="Total Community College Districts" dataDxfId="26" totalsRowDxfId="25"/>
    <tableColumn id="2" xr3:uid="{00000000-0010-0000-0800-000002000000}" name="(B)_x000a_Fiscal _x000a_Year" totalsRowLabel="N/A" totalsRowDxfId="24"/>
    <tableColumn id="3" xr3:uid="{00000000-0010-0000-0800-000003000000}" name="(C)_x000a_Program_x000a_Costs" totalsRowFunction="sum" dataDxfId="23" totalsRowDxfId="22"/>
    <tableColumn id="4" xr3:uid="{00000000-0010-0000-0800-000004000000}" name="(D)_x000a_Prior Period Adjustments" totalsRowFunction="sum" dataDxfId="21" totalsRowDxfId="20"/>
    <tableColumn id="5" xr3:uid="{00000000-0010-0000-0800-000005000000}" name="(E)_x000a_Current Period Desk _x000a_Reviews" totalsRowFunction="sum" dataDxfId="19" totalsRowDxfId="18"/>
    <tableColumn id="6" xr3:uid="{00000000-0010-0000-0800-000006000000}" name="(F)_x000a_Current Period _x000a_Final _x000a_Audits" totalsRowFunction="sum" dataDxfId="17" totalsRowDxfId="16"/>
    <tableColumn id="7" xr3:uid="{00000000-0010-0000-0800-000007000000}" name="(G)_x000a_Current Period _x000a_Other Adjustments" totalsRowFunction="sum" dataDxfId="15" totalsRowDxfId="14"/>
    <tableColumn id="8" xr3:uid="{00000000-0010-0000-0800-000008000000}" name="(H)_x000a_Net Program Costs_x000a_Sum (C through G)" totalsRowFunction="sum" dataDxfId="13" totalsRowDxfId="12"/>
    <tableColumn id="9" xr3:uid="{00000000-0010-0000-0800-000009000000}" name="(I)_x000a_Payments_x000a_ and Offsets" totalsRowFunction="sum" dataDxfId="11" totalsRowDxfId="10"/>
    <tableColumn id="10" xr3:uid="{00000000-0010-0000-0800-00000A000000}" name="(J)_x000a_Accounts Payable Balance_x000a_(H plus I)" totalsRowFunction="sum" dataDxfId="9" totalsRowDxfId="8"/>
    <tableColumn id="11" xr3:uid="{00000000-0010-0000-0800-00000B000000}" name="(K)_x000a_Established _x000a_Accounts Receivable" totalsRowFunction="sum" dataDxfId="7" totalsRowDxfId="6"/>
    <tableColumn id="12" xr3:uid="{00000000-0010-0000-0800-00000C000000}" name="(L)_x000a_Recovered_x000a_ Accounts Receivable" totalsRowFunction="sum" dataDxfId="5" totalsRowDxfId="4"/>
    <tableColumn id="13" xr3:uid="{00000000-0010-0000-0800-00000D000000}" name="(M)_x000a_Accounts Receivable Balance_x000a_(K plus L)" totalsRowFunction="sum" dataDxfId="3" totalsRowDxfId="2"/>
    <tableColumn id="14" xr3:uid="{00000000-0010-0000-0800-00000E000000}" name="(N)_x000a_Net Balance_x000a_(J minus M)" totalsRowFunction="sum" dataDxfId="1" totalsRowDxfId="0"/>
  </tableColumns>
  <tableStyleInfo showFirstColumn="1" showLastColumn="0" showRowStripes="1" showColumnStripes="0"/>
  <extLst>
    <ext xmlns:x14="http://schemas.microsoft.com/office/spreadsheetml/2009/9/main" uri="{504A1905-F514-4f6f-8877-14C23A59335A}">
      <x14:table altText="2026 Audit Finding Report" altTextSummary="Detail of State-Mandated Program Cost Report of Audit Findings.  For the Period of April 1, 2025, through March 31, 2026."/>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8"/>
  <sheetViews>
    <sheetView tabSelected="1" zoomScale="90" zoomScaleNormal="90" workbookViewId="0"/>
  </sheetViews>
  <sheetFormatPr defaultRowHeight="14.4" x14ac:dyDescent="0.3"/>
  <cols>
    <col min="1" max="1" width="146.77734375" customWidth="1"/>
  </cols>
  <sheetData>
    <row r="1" spans="1:12" ht="30" x14ac:dyDescent="0.3">
      <c r="A1" s="42" t="s">
        <v>209</v>
      </c>
    </row>
    <row r="2" spans="1:12" ht="45" x14ac:dyDescent="0.3">
      <c r="A2" s="43" t="s">
        <v>210</v>
      </c>
      <c r="B2" s="44"/>
      <c r="C2" s="44"/>
      <c r="D2" s="44"/>
      <c r="E2" s="44"/>
      <c r="F2" s="44"/>
      <c r="G2" s="44"/>
      <c r="H2" s="44"/>
      <c r="I2" s="44"/>
      <c r="J2" s="44"/>
      <c r="K2" s="44"/>
      <c r="L2" s="44"/>
    </row>
    <row r="3" spans="1:12" ht="47.4" x14ac:dyDescent="0.3">
      <c r="A3" s="43" t="s">
        <v>211</v>
      </c>
      <c r="B3" s="45"/>
      <c r="C3" s="45"/>
      <c r="D3" s="45"/>
      <c r="E3" s="45"/>
      <c r="F3" s="45"/>
      <c r="G3" s="45"/>
      <c r="H3" s="45"/>
      <c r="I3" s="45"/>
      <c r="J3" s="45"/>
      <c r="K3" s="45"/>
      <c r="L3" s="45"/>
    </row>
    <row r="4" spans="1:12" ht="30" x14ac:dyDescent="0.3">
      <c r="A4" s="46" t="s">
        <v>7</v>
      </c>
    </row>
    <row r="5" spans="1:12" ht="30" x14ac:dyDescent="0.3">
      <c r="A5" s="42" t="s">
        <v>378</v>
      </c>
    </row>
    <row r="6" spans="1:12" ht="30" x14ac:dyDescent="0.3">
      <c r="A6" s="46" t="s">
        <v>7</v>
      </c>
    </row>
    <row r="7" spans="1:12" ht="15" x14ac:dyDescent="0.3">
      <c r="A7" s="47" t="s">
        <v>7</v>
      </c>
    </row>
    <row r="8" spans="1:12" ht="15" x14ac:dyDescent="0.3">
      <c r="A8" s="47" t="s">
        <v>7</v>
      </c>
    </row>
    <row r="9" spans="1:12" ht="15" x14ac:dyDescent="0.3">
      <c r="A9" s="47" t="s">
        <v>7</v>
      </c>
    </row>
    <row r="10" spans="1:12" ht="15" x14ac:dyDescent="0.3">
      <c r="A10" s="47" t="s">
        <v>7</v>
      </c>
    </row>
    <row r="11" spans="1:12" ht="15" x14ac:dyDescent="0.3">
      <c r="A11" s="47" t="s">
        <v>7</v>
      </c>
    </row>
    <row r="12" spans="1:12" ht="15" x14ac:dyDescent="0.3">
      <c r="A12" s="47" t="s">
        <v>7</v>
      </c>
    </row>
    <row r="13" spans="1:12" ht="15" x14ac:dyDescent="0.3">
      <c r="A13" s="47" t="s">
        <v>7</v>
      </c>
    </row>
    <row r="14" spans="1:12" ht="15" x14ac:dyDescent="0.3">
      <c r="A14" s="47" t="s">
        <v>7</v>
      </c>
    </row>
    <row r="15" spans="1:12" ht="15" x14ac:dyDescent="0.3">
      <c r="A15" s="47" t="s">
        <v>7</v>
      </c>
    </row>
    <row r="16" spans="1:12" ht="15" x14ac:dyDescent="0.3">
      <c r="A16" s="47" t="s">
        <v>7</v>
      </c>
    </row>
    <row r="17" spans="1:10" ht="15" x14ac:dyDescent="0.3">
      <c r="A17" s="47" t="s">
        <v>7</v>
      </c>
    </row>
    <row r="18" spans="1:10" ht="15" x14ac:dyDescent="0.3">
      <c r="A18" s="47" t="s">
        <v>7</v>
      </c>
    </row>
    <row r="19" spans="1:10" ht="15" x14ac:dyDescent="0.3">
      <c r="A19" s="47" t="s">
        <v>7</v>
      </c>
    </row>
    <row r="20" spans="1:10" ht="15" x14ac:dyDescent="0.3">
      <c r="A20" s="47" t="s">
        <v>7</v>
      </c>
    </row>
    <row r="21" spans="1:10" ht="15" x14ac:dyDescent="0.3">
      <c r="A21" s="47" t="s">
        <v>7</v>
      </c>
    </row>
    <row r="22" spans="1:10" ht="15" x14ac:dyDescent="0.3">
      <c r="A22" s="47" t="s">
        <v>7</v>
      </c>
    </row>
    <row r="23" spans="1:10" ht="15" x14ac:dyDescent="0.3">
      <c r="A23" s="47" t="s">
        <v>7</v>
      </c>
    </row>
    <row r="24" spans="1:10" ht="15" x14ac:dyDescent="0.3">
      <c r="A24" s="47" t="s">
        <v>7</v>
      </c>
      <c r="F24" s="44"/>
      <c r="G24" s="44"/>
      <c r="H24" s="44"/>
    </row>
    <row r="25" spans="1:10" ht="15.6" x14ac:dyDescent="0.3">
      <c r="A25" s="48" t="s">
        <v>212</v>
      </c>
      <c r="D25" s="44"/>
      <c r="E25" s="44"/>
      <c r="F25" s="44"/>
      <c r="G25" s="44"/>
      <c r="H25" s="44"/>
      <c r="I25" s="44"/>
      <c r="J25" s="44"/>
    </row>
    <row r="26" spans="1:10" ht="40.200000000000003" x14ac:dyDescent="0.3">
      <c r="A26" s="49" t="s">
        <v>360</v>
      </c>
    </row>
    <row r="27" spans="1:10" ht="30" x14ac:dyDescent="0.3">
      <c r="A27" s="42" t="s">
        <v>213</v>
      </c>
    </row>
    <row r="28" spans="1:10" x14ac:dyDescent="0.3">
      <c r="A28" s="24" t="s">
        <v>24</v>
      </c>
    </row>
  </sheetData>
  <pageMargins left="0.7" right="0.7" top="0.75" bottom="0.75" header="0.3" footer="0.3"/>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zoomScale="90" zoomScaleNormal="90" workbookViewId="0"/>
  </sheetViews>
  <sheetFormatPr defaultRowHeight="13.8" x14ac:dyDescent="0.25"/>
  <cols>
    <col min="1" max="1" width="17.44140625" style="66" customWidth="1"/>
    <col min="2" max="2" width="130.5546875" style="66" customWidth="1"/>
    <col min="3" max="3" width="11.5546875" style="66" customWidth="1"/>
    <col min="4" max="16384" width="8.88671875" style="66"/>
  </cols>
  <sheetData>
    <row r="1" spans="1:3" ht="21" x14ac:dyDescent="0.25">
      <c r="A1" s="38" t="s">
        <v>207</v>
      </c>
      <c r="B1" s="65"/>
      <c r="C1" s="65"/>
    </row>
    <row r="2" spans="1:3" ht="21" x14ac:dyDescent="0.25">
      <c r="A2" s="38" t="s">
        <v>208</v>
      </c>
      <c r="B2" s="65"/>
      <c r="C2" s="65"/>
    </row>
    <row r="3" spans="1:3" ht="17.399999999999999" x14ac:dyDescent="0.25">
      <c r="A3" s="39" t="s">
        <v>378</v>
      </c>
      <c r="B3" s="65"/>
      <c r="C3" s="65"/>
    </row>
    <row r="4" spans="1:3" ht="17.399999999999999" x14ac:dyDescent="0.25">
      <c r="A4" s="40" t="s">
        <v>399</v>
      </c>
      <c r="B4" s="40"/>
      <c r="C4" s="41"/>
    </row>
    <row r="5" spans="1:3" ht="17.399999999999999" x14ac:dyDescent="0.25">
      <c r="A5" s="40" t="s">
        <v>400</v>
      </c>
      <c r="B5" s="40"/>
      <c r="C5" s="41"/>
    </row>
    <row r="6" spans="1:3" ht="17.399999999999999" x14ac:dyDescent="0.25">
      <c r="A6" s="40" t="s">
        <v>401</v>
      </c>
      <c r="B6" s="40"/>
      <c r="C6" s="41"/>
    </row>
    <row r="7" spans="1:3" ht="17.399999999999999" x14ac:dyDescent="0.25">
      <c r="A7" s="40" t="s">
        <v>402</v>
      </c>
      <c r="B7" s="40"/>
      <c r="C7" s="41"/>
    </row>
    <row r="8" spans="1:3" x14ac:dyDescent="0.25">
      <c r="A8" s="64" t="s">
        <v>24</v>
      </c>
    </row>
  </sheetData>
  <pageMargins left="0.7" right="0.7" top="0.75" bottom="0.75" header="0.3" footer="0.3"/>
  <pageSetup scale="8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6"/>
  <sheetViews>
    <sheetView zoomScale="90" zoomScaleNormal="90" zoomScalePageLayoutView="70" workbookViewId="0"/>
  </sheetViews>
  <sheetFormatPr defaultColWidth="8.77734375" defaultRowHeight="15" x14ac:dyDescent="0.25"/>
  <cols>
    <col min="1" max="1" width="59.77734375" style="4" customWidth="1"/>
    <col min="2" max="2" width="2.77734375" style="4" customWidth="1"/>
    <col min="3" max="6" width="35.77734375" style="10" customWidth="1"/>
    <col min="7" max="16384" width="8.77734375" style="4"/>
  </cols>
  <sheetData>
    <row r="1" spans="1:6" ht="107.1" customHeight="1" x14ac:dyDescent="0.25">
      <c r="A1" s="1" t="s">
        <v>379</v>
      </c>
      <c r="B1" s="2"/>
      <c r="C1" s="3"/>
      <c r="D1" s="3"/>
      <c r="E1" s="3"/>
      <c r="F1" s="52"/>
    </row>
    <row r="2" spans="1:6" ht="37.5" customHeight="1" x14ac:dyDescent="0.25">
      <c r="A2" s="5" t="s">
        <v>0</v>
      </c>
      <c r="B2" s="6" t="s">
        <v>1</v>
      </c>
      <c r="C2" s="7" t="s">
        <v>2</v>
      </c>
      <c r="D2" s="7" t="s">
        <v>3</v>
      </c>
      <c r="E2" s="7" t="s">
        <v>4</v>
      </c>
      <c r="F2" s="8" t="s">
        <v>5</v>
      </c>
    </row>
    <row r="3" spans="1:6" ht="17.25" customHeight="1" x14ac:dyDescent="0.25">
      <c r="A3" s="4" t="s">
        <v>6</v>
      </c>
      <c r="B3" s="9" t="s">
        <v>7</v>
      </c>
      <c r="C3" s="10">
        <v>-66071</v>
      </c>
      <c r="D3" s="10">
        <v>-494158</v>
      </c>
      <c r="E3" s="10">
        <v>0</v>
      </c>
      <c r="F3" s="10">
        <v>-560229</v>
      </c>
    </row>
    <row r="4" spans="1:6" ht="17.25" customHeight="1" x14ac:dyDescent="0.25">
      <c r="A4" s="4" t="s">
        <v>8</v>
      </c>
      <c r="B4" s="9" t="s">
        <v>7</v>
      </c>
      <c r="C4" s="10">
        <v>-12505936</v>
      </c>
      <c r="D4" s="10">
        <v>-15334676</v>
      </c>
      <c r="E4" s="10">
        <v>0</v>
      </c>
      <c r="F4" s="10">
        <v>-27840612</v>
      </c>
    </row>
    <row r="5" spans="1:6" ht="17.25" customHeight="1" x14ac:dyDescent="0.25">
      <c r="A5" s="4" t="s">
        <v>9</v>
      </c>
      <c r="B5" s="11" t="s">
        <v>359</v>
      </c>
      <c r="C5" s="10">
        <v>-146336</v>
      </c>
      <c r="D5" s="10">
        <v>-41519</v>
      </c>
      <c r="E5" s="10">
        <v>0</v>
      </c>
      <c r="F5" s="10">
        <v>-187855</v>
      </c>
    </row>
    <row r="6" spans="1:6" ht="17.25" customHeight="1" thickBot="1" x14ac:dyDescent="0.35">
      <c r="A6" s="12" t="s">
        <v>10</v>
      </c>
      <c r="B6" s="13" t="s">
        <v>7</v>
      </c>
      <c r="C6" s="14">
        <f>SUBTOTAL(109,CurrentPeriodAdjustments8[Local Agencies])</f>
        <v>-12718343</v>
      </c>
      <c r="D6" s="14">
        <f>SUBTOTAL(109,CurrentPeriodAdjustments8[School Districts])</f>
        <v>-15870353</v>
      </c>
      <c r="E6" s="14">
        <f>SUBTOTAL(109,CurrentPeriodAdjustments8[Community College Districts])</f>
        <v>0</v>
      </c>
      <c r="F6" s="14">
        <f>SUBTOTAL(109,CurrentPeriodAdjustments8[Grand Total])</f>
        <v>-28588696</v>
      </c>
    </row>
    <row r="7" spans="1:6" ht="17.25" customHeight="1" x14ac:dyDescent="0.25">
      <c r="A7" s="15" t="s">
        <v>11</v>
      </c>
      <c r="B7" s="11"/>
    </row>
    <row r="8" spans="1:6" ht="37.5" customHeight="1" x14ac:dyDescent="0.25">
      <c r="A8" s="5" t="s">
        <v>0</v>
      </c>
      <c r="B8" s="6" t="s">
        <v>1</v>
      </c>
      <c r="C8" s="7" t="s">
        <v>2</v>
      </c>
      <c r="D8" s="7" t="s">
        <v>3</v>
      </c>
      <c r="E8" s="7" t="s">
        <v>4</v>
      </c>
      <c r="F8" s="8" t="s">
        <v>5</v>
      </c>
    </row>
    <row r="9" spans="1:6" ht="17.25" customHeight="1" x14ac:dyDescent="0.25">
      <c r="A9" s="4" t="s">
        <v>12</v>
      </c>
      <c r="B9" s="9" t="s">
        <v>7</v>
      </c>
      <c r="C9" s="10">
        <v>-840539255.93000007</v>
      </c>
      <c r="D9" s="10">
        <v>-1594706162.6700001</v>
      </c>
      <c r="E9" s="10">
        <v>-591464628</v>
      </c>
      <c r="F9" s="10">
        <v>-3026710046.6000004</v>
      </c>
    </row>
    <row r="10" spans="1:6" ht="17.25" customHeight="1" x14ac:dyDescent="0.25">
      <c r="A10" s="4" t="s">
        <v>10</v>
      </c>
      <c r="B10" s="9" t="s">
        <v>7</v>
      </c>
      <c r="C10" s="10">
        <v>-12718343</v>
      </c>
      <c r="D10" s="10">
        <v>-15870353</v>
      </c>
      <c r="E10" s="10">
        <v>0</v>
      </c>
      <c r="F10" s="10">
        <v>-28588696</v>
      </c>
    </row>
    <row r="11" spans="1:6" ht="17.25" customHeight="1" x14ac:dyDescent="0.3">
      <c r="A11" s="12" t="s">
        <v>13</v>
      </c>
      <c r="B11" s="16" t="s">
        <v>7</v>
      </c>
      <c r="C11" s="17">
        <f>SUBTOTAL(109,CumulativeAdjustments306[Local Agencies])</f>
        <v>-853257598.93000007</v>
      </c>
      <c r="D11" s="17">
        <f>SUBTOTAL(109,CumulativeAdjustments306[School Districts])</f>
        <v>-1610576515.6700001</v>
      </c>
      <c r="E11" s="17">
        <f>SUBTOTAL(109,CumulativeAdjustments306[Community College Districts])</f>
        <v>-591464628</v>
      </c>
      <c r="F11" s="17">
        <f>SUBTOTAL(109,CumulativeAdjustments306[Grand Total])</f>
        <v>-3055298742.6000004</v>
      </c>
    </row>
    <row r="12" spans="1:6" ht="17.25" customHeight="1" x14ac:dyDescent="0.25">
      <c r="A12" s="15" t="s">
        <v>11</v>
      </c>
      <c r="B12" s="11"/>
    </row>
    <row r="13" spans="1:6" ht="37.5" customHeight="1" x14ac:dyDescent="0.25">
      <c r="A13" s="5" t="s">
        <v>0</v>
      </c>
      <c r="B13" s="6" t="s">
        <v>1</v>
      </c>
      <c r="C13" s="7" t="s">
        <v>2</v>
      </c>
      <c r="D13" s="7" t="s">
        <v>3</v>
      </c>
      <c r="E13" s="7" t="s">
        <v>4</v>
      </c>
      <c r="F13" s="8" t="s">
        <v>5</v>
      </c>
    </row>
    <row r="14" spans="1:6" ht="17.25" customHeight="1" x14ac:dyDescent="0.25">
      <c r="A14" s="4" t="s">
        <v>14</v>
      </c>
      <c r="B14" s="9" t="s">
        <v>7</v>
      </c>
      <c r="C14" s="10">
        <v>5557861840.1400003</v>
      </c>
      <c r="D14" s="10">
        <v>9248816213.7200012</v>
      </c>
      <c r="E14" s="10">
        <v>946412868</v>
      </c>
      <c r="F14" s="10">
        <v>15753090921.860001</v>
      </c>
    </row>
    <row r="15" spans="1:6" ht="17.25" customHeight="1" x14ac:dyDescent="0.25">
      <c r="A15" s="4" t="s">
        <v>13</v>
      </c>
      <c r="B15" s="9" t="s">
        <v>7</v>
      </c>
      <c r="C15" s="10">
        <v>-853257598.93000007</v>
      </c>
      <c r="D15" s="10">
        <v>-1610576515.6700001</v>
      </c>
      <c r="E15" s="10">
        <v>-591464628</v>
      </c>
      <c r="F15" s="10">
        <v>-3055298742.6000004</v>
      </c>
    </row>
    <row r="16" spans="1:6" s="19" customFormat="1" ht="17.25" customHeight="1" thickBot="1" x14ac:dyDescent="0.35">
      <c r="A16" s="12" t="s">
        <v>15</v>
      </c>
      <c r="B16" s="18" t="s">
        <v>16</v>
      </c>
      <c r="C16" s="14">
        <f>SUBTOTAL(109,ProgramCosts307[Local Agencies])</f>
        <v>4704604241.21</v>
      </c>
      <c r="D16" s="14">
        <f>SUBTOTAL(109,ProgramCosts307[School Districts])</f>
        <v>7638239698.0500011</v>
      </c>
      <c r="E16" s="14">
        <f>SUBTOTAL(109,ProgramCosts307[Community College Districts])</f>
        <v>354948240</v>
      </c>
      <c r="F16" s="14">
        <f>SUBTOTAL(109,ProgramCosts307[Grand Total])</f>
        <v>12697792179.26</v>
      </c>
    </row>
    <row r="17" spans="1:6" ht="17.25" customHeight="1" x14ac:dyDescent="0.25">
      <c r="A17" s="15" t="s">
        <v>11</v>
      </c>
      <c r="B17" s="11"/>
    </row>
    <row r="18" spans="1:6" s="19" customFormat="1" ht="37.5" customHeight="1" x14ac:dyDescent="0.3">
      <c r="A18" s="5" t="s">
        <v>0</v>
      </c>
      <c r="B18" s="6" t="s">
        <v>1</v>
      </c>
      <c r="C18" s="7" t="s">
        <v>2</v>
      </c>
      <c r="D18" s="7" t="s">
        <v>3</v>
      </c>
      <c r="E18" s="7" t="s">
        <v>4</v>
      </c>
      <c r="F18" s="8" t="s">
        <v>5</v>
      </c>
    </row>
    <row r="19" spans="1:6" s="19" customFormat="1" ht="17.25" customHeight="1" x14ac:dyDescent="0.3">
      <c r="A19" s="4" t="s">
        <v>15</v>
      </c>
      <c r="B19" s="9" t="s">
        <v>7</v>
      </c>
      <c r="C19" s="10">
        <v>4704604241.21</v>
      </c>
      <c r="D19" s="10">
        <v>7638239698.0500011</v>
      </c>
      <c r="E19" s="10">
        <v>354948240</v>
      </c>
      <c r="F19" s="10">
        <v>12697792179.26</v>
      </c>
    </row>
    <row r="20" spans="1:6" s="19" customFormat="1" ht="17.25" customHeight="1" x14ac:dyDescent="0.3">
      <c r="A20" s="4" t="s">
        <v>17</v>
      </c>
      <c r="B20" s="9" t="s">
        <v>7</v>
      </c>
      <c r="C20" s="10">
        <v>-3811627497.21</v>
      </c>
      <c r="D20" s="10">
        <v>-6950875752.6300001</v>
      </c>
      <c r="E20" s="10">
        <v>-344238444</v>
      </c>
      <c r="F20" s="10">
        <v>-11106741693.84</v>
      </c>
    </row>
    <row r="21" spans="1:6" ht="17.25" customHeight="1" x14ac:dyDescent="0.3">
      <c r="A21" s="12" t="s">
        <v>18</v>
      </c>
      <c r="B21" s="20" t="s">
        <v>7</v>
      </c>
      <c r="C21" s="14">
        <f>SUBTOTAL(109,AccountsPayable308[Local Agencies])</f>
        <v>892976744</v>
      </c>
      <c r="D21" s="14">
        <f>SUBTOTAL(109,AccountsPayable308[School Districts])</f>
        <v>687363945.42000103</v>
      </c>
      <c r="E21" s="14">
        <f>SUBTOTAL(109,AccountsPayable308[Community College Districts])</f>
        <v>10709796</v>
      </c>
      <c r="F21" s="14">
        <f>SUBTOTAL(109,AccountsPayable308[Grand Total])</f>
        <v>1591050485.4200001</v>
      </c>
    </row>
    <row r="22" spans="1:6" ht="17.25" customHeight="1" x14ac:dyDescent="0.25">
      <c r="A22" s="15" t="s">
        <v>11</v>
      </c>
      <c r="B22" s="11"/>
    </row>
    <row r="23" spans="1:6" ht="37.5" customHeight="1" x14ac:dyDescent="0.25">
      <c r="A23" s="5" t="s">
        <v>0</v>
      </c>
      <c r="B23" s="6" t="s">
        <v>1</v>
      </c>
      <c r="C23" s="7" t="s">
        <v>2</v>
      </c>
      <c r="D23" s="7" t="s">
        <v>3</v>
      </c>
      <c r="E23" s="7" t="s">
        <v>4</v>
      </c>
      <c r="F23" s="8" t="s">
        <v>5</v>
      </c>
    </row>
    <row r="24" spans="1:6" ht="17.25" customHeight="1" x14ac:dyDescent="0.25">
      <c r="A24" s="4" t="s">
        <v>19</v>
      </c>
      <c r="B24" s="9" t="s">
        <v>7</v>
      </c>
      <c r="C24" s="10">
        <v>350658328.85000002</v>
      </c>
      <c r="D24" s="10">
        <v>322313811.19999999</v>
      </c>
      <c r="E24" s="10">
        <v>51048944</v>
      </c>
      <c r="F24" s="10">
        <v>724021084.04999995</v>
      </c>
    </row>
    <row r="25" spans="1:6" ht="17.25" customHeight="1" x14ac:dyDescent="0.25">
      <c r="A25" s="4" t="s">
        <v>20</v>
      </c>
      <c r="B25" s="9" t="s">
        <v>7</v>
      </c>
      <c r="C25" s="10">
        <v>-334742612.85000002</v>
      </c>
      <c r="D25" s="10">
        <v>-270607611.19999999</v>
      </c>
      <c r="E25" s="10">
        <v>-38257526</v>
      </c>
      <c r="F25" s="10">
        <v>-643607750.04999995</v>
      </c>
    </row>
    <row r="26" spans="1:6" ht="15.6" x14ac:dyDescent="0.3">
      <c r="A26" s="12" t="s">
        <v>21</v>
      </c>
      <c r="B26" s="20" t="s">
        <v>7</v>
      </c>
      <c r="C26" s="14">
        <f>SUBTOTAL(109,AccountsReceivable309[Local Agencies])</f>
        <v>15915716</v>
      </c>
      <c r="D26" s="14">
        <f>SUBTOTAL(109,AccountsReceivable309[School Districts])</f>
        <v>51706200</v>
      </c>
      <c r="E26" s="14">
        <f>SUBTOTAL(109,AccountsReceivable309[Community College Districts])</f>
        <v>12791418</v>
      </c>
      <c r="F26" s="14">
        <f>SUBTOTAL(109,AccountsReceivable309[Grand Total])</f>
        <v>80413334</v>
      </c>
    </row>
    <row r="27" spans="1:6" ht="17.25" customHeight="1" x14ac:dyDescent="0.25">
      <c r="A27" s="15" t="s">
        <v>11</v>
      </c>
      <c r="B27" s="11"/>
    </row>
    <row r="28" spans="1:6" ht="37.5" customHeight="1" x14ac:dyDescent="0.25">
      <c r="A28" s="5" t="s">
        <v>0</v>
      </c>
      <c r="B28" s="6" t="s">
        <v>1</v>
      </c>
      <c r="C28" s="7" t="s">
        <v>2</v>
      </c>
      <c r="D28" s="7" t="s">
        <v>3</v>
      </c>
      <c r="E28" s="7" t="s">
        <v>4</v>
      </c>
      <c r="F28" s="8" t="s">
        <v>5</v>
      </c>
    </row>
    <row r="29" spans="1:6" ht="17.25" customHeight="1" x14ac:dyDescent="0.25">
      <c r="A29" s="4" t="s">
        <v>18</v>
      </c>
      <c r="B29" s="9" t="s">
        <v>7</v>
      </c>
      <c r="C29" s="10">
        <v>892976744</v>
      </c>
      <c r="D29" s="10">
        <v>687363945.42000103</v>
      </c>
      <c r="E29" s="10">
        <v>10709796</v>
      </c>
      <c r="F29" s="10">
        <v>1591050485.4200001</v>
      </c>
    </row>
    <row r="30" spans="1:6" ht="17.25" customHeight="1" x14ac:dyDescent="0.25">
      <c r="A30" s="4" t="s">
        <v>21</v>
      </c>
      <c r="B30" s="9" t="s">
        <v>7</v>
      </c>
      <c r="C30" s="10">
        <v>-15915716</v>
      </c>
      <c r="D30" s="10">
        <v>-51706200</v>
      </c>
      <c r="E30" s="10">
        <v>-12791418</v>
      </c>
      <c r="F30" s="10">
        <v>-80413334</v>
      </c>
    </row>
    <row r="31" spans="1:6" ht="17.25" customHeight="1" x14ac:dyDescent="0.3">
      <c r="A31" s="12" t="s">
        <v>380</v>
      </c>
      <c r="B31" s="21" t="s">
        <v>22</v>
      </c>
      <c r="C31" s="14">
        <f>SUBTOTAL(109,NetBalance310[Local Agencies])</f>
        <v>877061028</v>
      </c>
      <c r="D31" s="14">
        <f>SUBTOTAL(109,NetBalance310[School Districts])</f>
        <v>635657745.42000103</v>
      </c>
      <c r="E31" s="14">
        <f>SUBTOTAL(109,NetBalance310[Community College Districts])</f>
        <v>-2081622</v>
      </c>
      <c r="F31" s="14">
        <f>SUBTOTAL(109,NetBalance310[Grand Total])</f>
        <v>1510637151.4200001</v>
      </c>
    </row>
    <row r="32" spans="1:6" ht="15.6" x14ac:dyDescent="0.3">
      <c r="A32" s="19" t="s">
        <v>23</v>
      </c>
      <c r="B32" s="19"/>
    </row>
    <row r="33" spans="1:6" ht="15" customHeight="1" x14ac:dyDescent="0.25">
      <c r="A33" s="51" t="s">
        <v>403</v>
      </c>
      <c r="B33" s="50"/>
      <c r="C33" s="50"/>
      <c r="D33" s="50"/>
      <c r="E33" s="50"/>
      <c r="F33" s="50"/>
    </row>
    <row r="34" spans="1:6" x14ac:dyDescent="0.25">
      <c r="A34" s="22" t="s">
        <v>404</v>
      </c>
      <c r="B34" s="22"/>
      <c r="C34" s="23"/>
      <c r="D34" s="23"/>
      <c r="E34" s="23"/>
      <c r="F34" s="23"/>
    </row>
    <row r="35" spans="1:6" x14ac:dyDescent="0.25">
      <c r="A35" s="22" t="s">
        <v>405</v>
      </c>
      <c r="B35" s="22"/>
      <c r="C35" s="23"/>
      <c r="D35" s="23"/>
      <c r="E35" s="23"/>
      <c r="F35" s="23"/>
    </row>
    <row r="36" spans="1:6" x14ac:dyDescent="0.25">
      <c r="A36" s="64" t="s">
        <v>24</v>
      </c>
    </row>
  </sheetData>
  <hyperlinks>
    <hyperlink ref="A31" location="Summary!A32" tooltip="This hyperlink will take you to the referenced footnote-footnote 1, 2, and 3" display="Net Balance as of 03/31/2023³" xr:uid="{00000000-0004-0000-0200-000000000000}"/>
    <hyperlink ref="A16" location="Summary!A32" tooltip="This hyperlink will take you to the referenced footnote-footnote 1, 2, and 3" display="Net Program Costs²" xr:uid="{00000000-0004-0000-0200-000001000000}"/>
    <hyperlink ref="A5" location="Summary!A32" tooltip="This hyperlink will take you to the referenced footnote-footnote 1, 2, and 3" display="Other Adjustments¹" xr:uid="{00000000-0004-0000-0200-000002000000}"/>
    <hyperlink ref="A19" location="Summary!A32" display="Net Program Costs²" xr:uid="{00000000-0004-0000-0200-000003000000}"/>
  </hyperlinks>
  <printOptions horizontalCentered="1"/>
  <pageMargins left="0.5" right="0.5" top="0.65" bottom="0.75" header="0.4" footer="0.1"/>
  <pageSetup scale="62" firstPageNumber="3" fitToHeight="0" orientation="landscape" r:id="rId1"/>
  <headerFooter>
    <oddFooter>&amp;L&amp;"Arial,Regular"&amp;12Summary of Local Agencies, School Districts, and Community College Districts&amp;R&amp;"Arial,Regular"&amp;12Page &amp;P of &amp;N</oddFooter>
  </headerFooter>
  <legacyDrawing r:id="rId2"/>
  <tableParts count="6">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18"/>
  <sheetViews>
    <sheetView zoomScale="80" zoomScaleNormal="80" zoomScalePageLayoutView="70" workbookViewId="0"/>
  </sheetViews>
  <sheetFormatPr defaultRowHeight="14.4" x14ac:dyDescent="0.3"/>
  <cols>
    <col min="1" max="1" width="192" customWidth="1"/>
    <col min="2" max="2" width="21.77734375" customWidth="1"/>
    <col min="3" max="3" width="20" customWidth="1"/>
    <col min="4" max="4" width="24.77734375" customWidth="1"/>
    <col min="5" max="7" width="18.21875" customWidth="1"/>
    <col min="8" max="8" width="23.21875" customWidth="1"/>
    <col min="9" max="9" width="21.21875" customWidth="1"/>
    <col min="10" max="11" width="19.77734375" customWidth="1"/>
    <col min="12" max="12" width="19.21875" customWidth="1"/>
    <col min="13" max="13" width="16.77734375" customWidth="1"/>
    <col min="14" max="14" width="17.5546875" customWidth="1"/>
    <col min="15" max="15" width="7.77734375" customWidth="1"/>
  </cols>
  <sheetData>
    <row r="1" spans="1:14" ht="100.05" customHeight="1" x14ac:dyDescent="0.3">
      <c r="A1" s="25" t="s">
        <v>381</v>
      </c>
      <c r="B1" s="26"/>
      <c r="C1" s="27"/>
      <c r="D1" s="27"/>
      <c r="E1" s="28"/>
      <c r="F1" s="28"/>
      <c r="G1" s="28"/>
      <c r="H1" s="28"/>
      <c r="I1" s="28"/>
      <c r="J1" s="28"/>
      <c r="K1" s="28"/>
      <c r="L1" s="28"/>
      <c r="M1" s="28"/>
      <c r="N1" s="29"/>
    </row>
    <row r="2" spans="1:14" ht="78" x14ac:dyDescent="0.3">
      <c r="A2" s="30" t="s">
        <v>25</v>
      </c>
      <c r="B2" s="31" t="s">
        <v>26</v>
      </c>
      <c r="C2" s="32" t="s">
        <v>27</v>
      </c>
      <c r="D2" s="32" t="s">
        <v>28</v>
      </c>
      <c r="E2" s="33" t="s">
        <v>29</v>
      </c>
      <c r="F2" s="33" t="s">
        <v>30</v>
      </c>
      <c r="G2" s="33" t="s">
        <v>31</v>
      </c>
      <c r="H2" s="34" t="s">
        <v>32</v>
      </c>
      <c r="I2" s="34" t="s">
        <v>33</v>
      </c>
      <c r="J2" s="34" t="s">
        <v>376</v>
      </c>
      <c r="K2" s="33" t="s">
        <v>34</v>
      </c>
      <c r="L2" s="34" t="s">
        <v>35</v>
      </c>
      <c r="M2" s="34" t="s">
        <v>377</v>
      </c>
      <c r="N2" s="35" t="s">
        <v>36</v>
      </c>
    </row>
    <row r="3" spans="1:14" ht="15" x14ac:dyDescent="0.3">
      <c r="A3" s="55" t="s">
        <v>37</v>
      </c>
      <c r="B3" s="55" t="s">
        <v>38</v>
      </c>
      <c r="C3" s="60">
        <v>720191</v>
      </c>
      <c r="D3" s="60">
        <v>-720191</v>
      </c>
      <c r="E3" s="60">
        <v>0</v>
      </c>
      <c r="F3" s="60">
        <v>0</v>
      </c>
      <c r="G3" s="60">
        <v>0</v>
      </c>
      <c r="H3" s="60">
        <v>0</v>
      </c>
      <c r="I3" s="60">
        <v>0</v>
      </c>
      <c r="J3" s="60">
        <v>0</v>
      </c>
      <c r="K3" s="60">
        <v>0</v>
      </c>
      <c r="L3" s="60">
        <v>0</v>
      </c>
      <c r="M3" s="60">
        <v>0</v>
      </c>
      <c r="N3" s="61">
        <v>0</v>
      </c>
    </row>
    <row r="4" spans="1:14" ht="15" x14ac:dyDescent="0.3">
      <c r="A4" s="55" t="s">
        <v>37</v>
      </c>
      <c r="B4" s="55" t="s">
        <v>39</v>
      </c>
      <c r="C4" s="60">
        <v>24852067</v>
      </c>
      <c r="D4" s="60">
        <v>-71276</v>
      </c>
      <c r="E4" s="60">
        <v>0</v>
      </c>
      <c r="F4" s="60">
        <v>0</v>
      </c>
      <c r="G4" s="60">
        <v>0</v>
      </c>
      <c r="H4" s="60">
        <v>24780791</v>
      </c>
      <c r="I4" s="60">
        <v>0</v>
      </c>
      <c r="J4" s="60">
        <v>24780791</v>
      </c>
      <c r="K4" s="60">
        <v>0</v>
      </c>
      <c r="L4" s="60">
        <v>0</v>
      </c>
      <c r="M4" s="60">
        <v>0</v>
      </c>
      <c r="N4" s="62">
        <v>24780791</v>
      </c>
    </row>
    <row r="5" spans="1:14" ht="15" x14ac:dyDescent="0.3">
      <c r="A5" s="55" t="s">
        <v>37</v>
      </c>
      <c r="B5" s="55" t="s">
        <v>40</v>
      </c>
      <c r="C5" s="60">
        <v>24745106</v>
      </c>
      <c r="D5" s="60">
        <v>-34283</v>
      </c>
      <c r="E5" s="60">
        <v>0</v>
      </c>
      <c r="F5" s="60">
        <v>0</v>
      </c>
      <c r="G5" s="60">
        <v>0</v>
      </c>
      <c r="H5" s="60">
        <v>24710823</v>
      </c>
      <c r="I5" s="60">
        <v>0</v>
      </c>
      <c r="J5" s="60">
        <v>24710823</v>
      </c>
      <c r="K5" s="60">
        <v>0</v>
      </c>
      <c r="L5" s="60">
        <v>0</v>
      </c>
      <c r="M5" s="60">
        <v>0</v>
      </c>
      <c r="N5" s="62">
        <v>24710823</v>
      </c>
    </row>
    <row r="6" spans="1:14" ht="15" x14ac:dyDescent="0.3">
      <c r="A6" s="55" t="s">
        <v>37</v>
      </c>
      <c r="B6" s="55" t="s">
        <v>41</v>
      </c>
      <c r="C6" s="60">
        <v>26550898</v>
      </c>
      <c r="D6" s="60">
        <v>-882862</v>
      </c>
      <c r="E6" s="60">
        <v>0</v>
      </c>
      <c r="F6" s="60">
        <v>0</v>
      </c>
      <c r="G6" s="60">
        <v>0</v>
      </c>
      <c r="H6" s="60">
        <v>25668036</v>
      </c>
      <c r="I6" s="60">
        <v>-25668036</v>
      </c>
      <c r="J6" s="60">
        <v>0</v>
      </c>
      <c r="K6" s="60">
        <v>1012417</v>
      </c>
      <c r="L6" s="60">
        <v>-1012417</v>
      </c>
      <c r="M6" s="60">
        <v>0</v>
      </c>
      <c r="N6" s="61">
        <v>0</v>
      </c>
    </row>
    <row r="7" spans="1:14" ht="15" x14ac:dyDescent="0.3">
      <c r="A7" s="55" t="s">
        <v>37</v>
      </c>
      <c r="B7" s="55" t="s">
        <v>42</v>
      </c>
      <c r="C7" s="60">
        <v>23235338</v>
      </c>
      <c r="D7" s="60">
        <v>-677510</v>
      </c>
      <c r="E7" s="60">
        <v>0</v>
      </c>
      <c r="F7" s="60">
        <v>0</v>
      </c>
      <c r="G7" s="60">
        <v>0</v>
      </c>
      <c r="H7" s="60">
        <v>22557828</v>
      </c>
      <c r="I7" s="60">
        <v>-22557828</v>
      </c>
      <c r="J7" s="60">
        <v>0</v>
      </c>
      <c r="K7" s="60">
        <v>103885</v>
      </c>
      <c r="L7" s="60">
        <v>-103885</v>
      </c>
      <c r="M7" s="60">
        <v>0</v>
      </c>
      <c r="N7" s="61">
        <v>0</v>
      </c>
    </row>
    <row r="8" spans="1:14" ht="15" x14ac:dyDescent="0.3">
      <c r="A8" s="55" t="s">
        <v>37</v>
      </c>
      <c r="B8" s="55" t="s">
        <v>43</v>
      </c>
      <c r="C8" s="60">
        <v>19463385</v>
      </c>
      <c r="D8" s="60">
        <v>-92054</v>
      </c>
      <c r="E8" s="60">
        <v>0</v>
      </c>
      <c r="F8" s="60">
        <v>0</v>
      </c>
      <c r="G8" s="60">
        <v>0</v>
      </c>
      <c r="H8" s="60">
        <v>19371331</v>
      </c>
      <c r="I8" s="60">
        <v>-19371331</v>
      </c>
      <c r="J8" s="60">
        <v>0</v>
      </c>
      <c r="K8" s="60">
        <v>1879295</v>
      </c>
      <c r="L8" s="60">
        <v>-1879295</v>
      </c>
      <c r="M8" s="60">
        <v>0</v>
      </c>
      <c r="N8" s="61">
        <v>0</v>
      </c>
    </row>
    <row r="9" spans="1:14" ht="15" x14ac:dyDescent="0.3">
      <c r="A9" s="55" t="s">
        <v>37</v>
      </c>
      <c r="B9" s="55" t="s">
        <v>44</v>
      </c>
      <c r="C9" s="60">
        <v>19196359</v>
      </c>
      <c r="D9" s="60">
        <v>-374473</v>
      </c>
      <c r="E9" s="60">
        <v>0</v>
      </c>
      <c r="F9" s="60">
        <v>0</v>
      </c>
      <c r="G9" s="60">
        <v>0</v>
      </c>
      <c r="H9" s="60">
        <v>18821886</v>
      </c>
      <c r="I9" s="60">
        <v>-18821886</v>
      </c>
      <c r="J9" s="60">
        <v>0</v>
      </c>
      <c r="K9" s="60">
        <v>675827</v>
      </c>
      <c r="L9" s="60">
        <v>-675827</v>
      </c>
      <c r="M9" s="60">
        <v>0</v>
      </c>
      <c r="N9" s="61">
        <v>0</v>
      </c>
    </row>
    <row r="10" spans="1:14" ht="15" x14ac:dyDescent="0.3">
      <c r="A10" s="55" t="s">
        <v>37</v>
      </c>
      <c r="B10" s="55" t="s">
        <v>45</v>
      </c>
      <c r="C10" s="60">
        <v>17906299</v>
      </c>
      <c r="D10" s="60">
        <v>-342700</v>
      </c>
      <c r="E10" s="60">
        <v>0</v>
      </c>
      <c r="F10" s="60">
        <v>0</v>
      </c>
      <c r="G10" s="60">
        <v>0</v>
      </c>
      <c r="H10" s="60">
        <v>17563599</v>
      </c>
      <c r="I10" s="60">
        <v>-17516451</v>
      </c>
      <c r="J10" s="60">
        <v>47148</v>
      </c>
      <c r="K10" s="60">
        <v>2316857</v>
      </c>
      <c r="L10" s="60">
        <v>-2316857</v>
      </c>
      <c r="M10" s="60">
        <v>0</v>
      </c>
      <c r="N10" s="62">
        <v>47148</v>
      </c>
    </row>
    <row r="11" spans="1:14" ht="15" x14ac:dyDescent="0.3">
      <c r="A11" s="55" t="s">
        <v>37</v>
      </c>
      <c r="B11" s="55" t="s">
        <v>46</v>
      </c>
      <c r="C11" s="60">
        <v>19450870</v>
      </c>
      <c r="D11" s="60">
        <v>-645194</v>
      </c>
      <c r="E11" s="60">
        <v>0</v>
      </c>
      <c r="F11" s="60">
        <v>0</v>
      </c>
      <c r="G11" s="60">
        <v>0</v>
      </c>
      <c r="H11" s="60">
        <v>18805676</v>
      </c>
      <c r="I11" s="60">
        <v>-18805676</v>
      </c>
      <c r="J11" s="60">
        <v>0</v>
      </c>
      <c r="K11" s="60">
        <v>0</v>
      </c>
      <c r="L11" s="60">
        <v>0</v>
      </c>
      <c r="M11" s="60">
        <v>0</v>
      </c>
      <c r="N11" s="61">
        <v>0</v>
      </c>
    </row>
    <row r="12" spans="1:14" ht="15" x14ac:dyDescent="0.3">
      <c r="A12" s="55" t="s">
        <v>37</v>
      </c>
      <c r="B12" s="55" t="s">
        <v>47</v>
      </c>
      <c r="C12" s="60">
        <v>12563437</v>
      </c>
      <c r="D12" s="60">
        <v>-589835</v>
      </c>
      <c r="E12" s="60">
        <v>0</v>
      </c>
      <c r="F12" s="60">
        <v>0</v>
      </c>
      <c r="G12" s="60">
        <v>0</v>
      </c>
      <c r="H12" s="60">
        <v>11973602</v>
      </c>
      <c r="I12" s="60">
        <v>-11973602</v>
      </c>
      <c r="J12" s="60">
        <v>0</v>
      </c>
      <c r="K12" s="60">
        <v>0</v>
      </c>
      <c r="L12" s="60">
        <v>0</v>
      </c>
      <c r="M12" s="60">
        <v>0</v>
      </c>
      <c r="N12" s="61">
        <v>0</v>
      </c>
    </row>
    <row r="13" spans="1:14" ht="15" x14ac:dyDescent="0.3">
      <c r="A13" s="55" t="s">
        <v>37</v>
      </c>
      <c r="B13" s="55" t="s">
        <v>48</v>
      </c>
      <c r="C13" s="60">
        <v>11981566</v>
      </c>
      <c r="D13" s="60">
        <v>-751917</v>
      </c>
      <c r="E13" s="60">
        <v>0</v>
      </c>
      <c r="F13" s="60">
        <v>0</v>
      </c>
      <c r="G13" s="60">
        <v>0</v>
      </c>
      <c r="H13" s="60">
        <v>11229649</v>
      </c>
      <c r="I13" s="60">
        <v>-11229649</v>
      </c>
      <c r="J13" s="60">
        <v>0</v>
      </c>
      <c r="K13" s="60">
        <v>433509</v>
      </c>
      <c r="L13" s="60">
        <v>-433509</v>
      </c>
      <c r="M13" s="60">
        <v>0</v>
      </c>
      <c r="N13" s="61">
        <v>0</v>
      </c>
    </row>
    <row r="14" spans="1:14" ht="15" x14ac:dyDescent="0.3">
      <c r="A14" s="55" t="s">
        <v>37</v>
      </c>
      <c r="B14" s="55" t="s">
        <v>49</v>
      </c>
      <c r="C14" s="60">
        <v>12476501</v>
      </c>
      <c r="D14" s="60">
        <v>-420333</v>
      </c>
      <c r="E14" s="60">
        <v>0</v>
      </c>
      <c r="F14" s="60">
        <v>0</v>
      </c>
      <c r="G14" s="60">
        <v>0</v>
      </c>
      <c r="H14" s="60">
        <v>12056168</v>
      </c>
      <c r="I14" s="60">
        <v>-12056168</v>
      </c>
      <c r="J14" s="60">
        <v>0</v>
      </c>
      <c r="K14" s="60">
        <v>254897</v>
      </c>
      <c r="L14" s="60">
        <v>-254897</v>
      </c>
      <c r="M14" s="60">
        <v>0</v>
      </c>
      <c r="N14" s="61">
        <v>0</v>
      </c>
    </row>
    <row r="15" spans="1:14" ht="15" x14ac:dyDescent="0.3">
      <c r="A15" s="55" t="s">
        <v>37</v>
      </c>
      <c r="B15" s="55" t="s">
        <v>50</v>
      </c>
      <c r="C15" s="60">
        <v>8991583</v>
      </c>
      <c r="D15" s="60">
        <v>-115022</v>
      </c>
      <c r="E15" s="60">
        <v>0</v>
      </c>
      <c r="F15" s="60">
        <v>0</v>
      </c>
      <c r="G15" s="60">
        <v>0</v>
      </c>
      <c r="H15" s="60">
        <v>8876561</v>
      </c>
      <c r="I15" s="60">
        <v>-8876561</v>
      </c>
      <c r="J15" s="60">
        <v>0</v>
      </c>
      <c r="K15" s="60">
        <v>1729887</v>
      </c>
      <c r="L15" s="60">
        <v>-1729887</v>
      </c>
      <c r="M15" s="60">
        <v>0</v>
      </c>
      <c r="N15" s="61">
        <v>0</v>
      </c>
    </row>
    <row r="16" spans="1:14" ht="15" x14ac:dyDescent="0.3">
      <c r="A16" s="55" t="s">
        <v>37</v>
      </c>
      <c r="B16" s="55" t="s">
        <v>51</v>
      </c>
      <c r="C16" s="60">
        <v>10689446</v>
      </c>
      <c r="D16" s="60">
        <v>-1143634</v>
      </c>
      <c r="E16" s="60">
        <v>0</v>
      </c>
      <c r="F16" s="60">
        <v>0</v>
      </c>
      <c r="G16" s="60">
        <v>0</v>
      </c>
      <c r="H16" s="60">
        <v>9545812</v>
      </c>
      <c r="I16" s="60">
        <v>-9545812</v>
      </c>
      <c r="J16" s="60">
        <v>0</v>
      </c>
      <c r="K16" s="60">
        <v>2091424</v>
      </c>
      <c r="L16" s="60">
        <v>-2091424</v>
      </c>
      <c r="M16" s="60">
        <v>0</v>
      </c>
      <c r="N16" s="61">
        <v>0</v>
      </c>
    </row>
    <row r="17" spans="1:14" ht="15" x14ac:dyDescent="0.3">
      <c r="A17" s="55" t="s">
        <v>37</v>
      </c>
      <c r="B17" s="55" t="s">
        <v>52</v>
      </c>
      <c r="C17" s="60">
        <v>9366930</v>
      </c>
      <c r="D17" s="60">
        <v>-1283475</v>
      </c>
      <c r="E17" s="60">
        <v>0</v>
      </c>
      <c r="F17" s="60">
        <v>0</v>
      </c>
      <c r="G17" s="60">
        <v>0</v>
      </c>
      <c r="H17" s="60">
        <v>8083455</v>
      </c>
      <c r="I17" s="60">
        <v>-8083455</v>
      </c>
      <c r="J17" s="60">
        <v>0</v>
      </c>
      <c r="K17" s="60">
        <v>1476537</v>
      </c>
      <c r="L17" s="60">
        <v>-1476537</v>
      </c>
      <c r="M17" s="60">
        <v>0</v>
      </c>
      <c r="N17" s="61">
        <v>0</v>
      </c>
    </row>
    <row r="18" spans="1:14" ht="15" x14ac:dyDescent="0.3">
      <c r="A18" s="55" t="s">
        <v>37</v>
      </c>
      <c r="B18" s="55" t="s">
        <v>53</v>
      </c>
      <c r="C18" s="60">
        <v>10705841</v>
      </c>
      <c r="D18" s="60">
        <v>-1340834</v>
      </c>
      <c r="E18" s="60">
        <v>0</v>
      </c>
      <c r="F18" s="60">
        <v>0</v>
      </c>
      <c r="G18" s="60">
        <v>0</v>
      </c>
      <c r="H18" s="60">
        <v>9365007</v>
      </c>
      <c r="I18" s="60">
        <v>-9365007</v>
      </c>
      <c r="J18" s="60">
        <v>0</v>
      </c>
      <c r="K18" s="60">
        <v>1825441</v>
      </c>
      <c r="L18" s="60">
        <v>-1825441</v>
      </c>
      <c r="M18" s="60">
        <v>0</v>
      </c>
      <c r="N18" s="61">
        <v>0</v>
      </c>
    </row>
    <row r="19" spans="1:14" ht="15" x14ac:dyDescent="0.3">
      <c r="A19" s="55" t="s">
        <v>37</v>
      </c>
      <c r="B19" s="55" t="s">
        <v>54</v>
      </c>
      <c r="C19" s="60">
        <v>8111801</v>
      </c>
      <c r="D19" s="60">
        <v>-22563</v>
      </c>
      <c r="E19" s="60">
        <v>0</v>
      </c>
      <c r="F19" s="60">
        <v>0</v>
      </c>
      <c r="G19" s="60">
        <v>0</v>
      </c>
      <c r="H19" s="60">
        <v>8089238</v>
      </c>
      <c r="I19" s="60">
        <v>-8089238</v>
      </c>
      <c r="J19" s="60">
        <v>0</v>
      </c>
      <c r="K19" s="60">
        <v>668475</v>
      </c>
      <c r="L19" s="60">
        <v>-668475</v>
      </c>
      <c r="M19" s="60">
        <v>0</v>
      </c>
      <c r="N19" s="61">
        <v>0</v>
      </c>
    </row>
    <row r="20" spans="1:14" ht="15" x14ac:dyDescent="0.3">
      <c r="A20" s="55" t="s">
        <v>37</v>
      </c>
      <c r="B20" s="55" t="s">
        <v>55</v>
      </c>
      <c r="C20" s="60">
        <v>8792593</v>
      </c>
      <c r="D20" s="60">
        <v>-59930</v>
      </c>
      <c r="E20" s="60">
        <v>0</v>
      </c>
      <c r="F20" s="60">
        <v>0</v>
      </c>
      <c r="G20" s="60">
        <v>0</v>
      </c>
      <c r="H20" s="60">
        <v>8732663</v>
      </c>
      <c r="I20" s="60">
        <v>-8732663</v>
      </c>
      <c r="J20" s="60">
        <v>0</v>
      </c>
      <c r="K20" s="60">
        <v>54807</v>
      </c>
      <c r="L20" s="60">
        <v>-54807</v>
      </c>
      <c r="M20" s="60">
        <v>0</v>
      </c>
      <c r="N20" s="61">
        <v>0</v>
      </c>
    </row>
    <row r="21" spans="1:14" ht="15" x14ac:dyDescent="0.3">
      <c r="A21" s="55" t="s">
        <v>37</v>
      </c>
      <c r="B21" s="55" t="s">
        <v>56</v>
      </c>
      <c r="C21" s="60">
        <v>8999606</v>
      </c>
      <c r="D21" s="60">
        <v>-102000</v>
      </c>
      <c r="E21" s="60">
        <v>0</v>
      </c>
      <c r="F21" s="60">
        <v>0</v>
      </c>
      <c r="G21" s="60">
        <v>0</v>
      </c>
      <c r="H21" s="60">
        <v>8897606</v>
      </c>
      <c r="I21" s="60">
        <v>-8897606</v>
      </c>
      <c r="J21" s="60">
        <v>0</v>
      </c>
      <c r="K21" s="60">
        <v>37195</v>
      </c>
      <c r="L21" s="60">
        <v>-37195</v>
      </c>
      <c r="M21" s="60">
        <v>0</v>
      </c>
      <c r="N21" s="61">
        <v>0</v>
      </c>
    </row>
    <row r="22" spans="1:14" ht="15" x14ac:dyDescent="0.3">
      <c r="A22" s="55" t="s">
        <v>37</v>
      </c>
      <c r="B22" s="55" t="s">
        <v>57</v>
      </c>
      <c r="C22" s="60">
        <v>239424</v>
      </c>
      <c r="D22" s="60">
        <v>-77892</v>
      </c>
      <c r="E22" s="60">
        <v>0</v>
      </c>
      <c r="F22" s="60">
        <v>0</v>
      </c>
      <c r="G22" s="60">
        <v>0</v>
      </c>
      <c r="H22" s="60">
        <v>161532</v>
      </c>
      <c r="I22" s="60">
        <v>-161532</v>
      </c>
      <c r="J22" s="60">
        <v>0</v>
      </c>
      <c r="K22" s="60">
        <v>0</v>
      </c>
      <c r="L22" s="60">
        <v>0</v>
      </c>
      <c r="M22" s="60">
        <v>0</v>
      </c>
      <c r="N22" s="61">
        <v>0</v>
      </c>
    </row>
    <row r="23" spans="1:14" ht="15" x14ac:dyDescent="0.3">
      <c r="A23" s="55" t="s">
        <v>37</v>
      </c>
      <c r="B23" s="55" t="s">
        <v>58</v>
      </c>
      <c r="C23" s="60">
        <v>6175389</v>
      </c>
      <c r="D23" s="60">
        <v>-645851</v>
      </c>
      <c r="E23" s="60">
        <v>0</v>
      </c>
      <c r="F23" s="60">
        <v>0</v>
      </c>
      <c r="G23" s="60">
        <v>0</v>
      </c>
      <c r="H23" s="60">
        <v>5529538</v>
      </c>
      <c r="I23" s="60">
        <v>-5529538</v>
      </c>
      <c r="J23" s="60">
        <v>0</v>
      </c>
      <c r="K23" s="60">
        <v>353081</v>
      </c>
      <c r="L23" s="60">
        <v>-353081</v>
      </c>
      <c r="M23" s="60">
        <v>0</v>
      </c>
      <c r="N23" s="61">
        <v>0</v>
      </c>
    </row>
    <row r="24" spans="1:14" ht="15" x14ac:dyDescent="0.3">
      <c r="A24" s="55" t="s">
        <v>37</v>
      </c>
      <c r="B24" s="55" t="s">
        <v>59</v>
      </c>
      <c r="C24" s="60">
        <v>329694</v>
      </c>
      <c r="D24" s="60">
        <v>0</v>
      </c>
      <c r="E24" s="60">
        <v>0</v>
      </c>
      <c r="F24" s="60">
        <v>0</v>
      </c>
      <c r="G24" s="60">
        <v>0</v>
      </c>
      <c r="H24" s="60">
        <v>329694</v>
      </c>
      <c r="I24" s="60">
        <v>-329694</v>
      </c>
      <c r="J24" s="60">
        <v>0</v>
      </c>
      <c r="K24" s="60">
        <v>187542</v>
      </c>
      <c r="L24" s="60">
        <v>-187542</v>
      </c>
      <c r="M24" s="60">
        <v>0</v>
      </c>
      <c r="N24" s="61">
        <v>0</v>
      </c>
    </row>
    <row r="25" spans="1:14" ht="15" x14ac:dyDescent="0.3">
      <c r="A25" s="55" t="s">
        <v>37</v>
      </c>
      <c r="B25" s="55" t="s">
        <v>60</v>
      </c>
      <c r="C25" s="60">
        <v>705397</v>
      </c>
      <c r="D25" s="60">
        <v>0</v>
      </c>
      <c r="E25" s="60">
        <v>0</v>
      </c>
      <c r="F25" s="60">
        <v>0</v>
      </c>
      <c r="G25" s="60">
        <v>0</v>
      </c>
      <c r="H25" s="60">
        <v>705397</v>
      </c>
      <c r="I25" s="60">
        <v>-705397</v>
      </c>
      <c r="J25" s="60">
        <v>0</v>
      </c>
      <c r="K25" s="60">
        <v>120000</v>
      </c>
      <c r="L25" s="60">
        <v>-120000</v>
      </c>
      <c r="M25" s="60">
        <v>0</v>
      </c>
      <c r="N25" s="61">
        <v>0</v>
      </c>
    </row>
    <row r="26" spans="1:14" ht="15" x14ac:dyDescent="0.3">
      <c r="A26" s="54" t="s">
        <v>61</v>
      </c>
      <c r="B26" s="55" t="s">
        <v>39</v>
      </c>
      <c r="C26" s="60">
        <v>35138</v>
      </c>
      <c r="D26" s="60">
        <v>0</v>
      </c>
      <c r="E26" s="60">
        <v>0</v>
      </c>
      <c r="F26" s="60">
        <v>0</v>
      </c>
      <c r="G26" s="60">
        <v>0</v>
      </c>
      <c r="H26" s="60">
        <v>35138</v>
      </c>
      <c r="I26" s="60">
        <v>0</v>
      </c>
      <c r="J26" s="60">
        <v>35138</v>
      </c>
      <c r="K26" s="60">
        <v>0</v>
      </c>
      <c r="L26" s="60">
        <v>0</v>
      </c>
      <c r="M26" s="60">
        <v>0</v>
      </c>
      <c r="N26" s="62">
        <v>35138</v>
      </c>
    </row>
    <row r="27" spans="1:14" ht="15" x14ac:dyDescent="0.3">
      <c r="A27" s="54" t="s">
        <v>61</v>
      </c>
      <c r="B27" s="55" t="s">
        <v>40</v>
      </c>
      <c r="C27" s="60">
        <v>32562</v>
      </c>
      <c r="D27" s="60">
        <v>0</v>
      </c>
      <c r="E27" s="60">
        <v>0</v>
      </c>
      <c r="F27" s="60">
        <v>0</v>
      </c>
      <c r="G27" s="60">
        <v>0</v>
      </c>
      <c r="H27" s="60">
        <v>32562</v>
      </c>
      <c r="I27" s="60">
        <v>0</v>
      </c>
      <c r="J27" s="60">
        <v>32562</v>
      </c>
      <c r="K27" s="60">
        <v>0</v>
      </c>
      <c r="L27" s="60">
        <v>0</v>
      </c>
      <c r="M27" s="60">
        <v>0</v>
      </c>
      <c r="N27" s="62">
        <v>32562</v>
      </c>
    </row>
    <row r="28" spans="1:14" ht="15" x14ac:dyDescent="0.3">
      <c r="A28" s="54" t="s">
        <v>61</v>
      </c>
      <c r="B28" s="55" t="s">
        <v>41</v>
      </c>
      <c r="C28" s="60">
        <v>44383</v>
      </c>
      <c r="D28" s="60">
        <v>0</v>
      </c>
      <c r="E28" s="60">
        <v>0</v>
      </c>
      <c r="F28" s="60">
        <v>0</v>
      </c>
      <c r="G28" s="60">
        <v>0</v>
      </c>
      <c r="H28" s="60">
        <v>44383</v>
      </c>
      <c r="I28" s="60">
        <v>-44383</v>
      </c>
      <c r="J28" s="60">
        <v>0</v>
      </c>
      <c r="K28" s="60">
        <v>0</v>
      </c>
      <c r="L28" s="60">
        <v>0</v>
      </c>
      <c r="M28" s="60">
        <v>0</v>
      </c>
      <c r="N28" s="61">
        <v>0</v>
      </c>
    </row>
    <row r="29" spans="1:14" ht="15" x14ac:dyDescent="0.3">
      <c r="A29" s="54" t="s">
        <v>61</v>
      </c>
      <c r="B29" s="55" t="s">
        <v>42</v>
      </c>
      <c r="C29" s="60">
        <v>33426</v>
      </c>
      <c r="D29" s="60">
        <v>0</v>
      </c>
      <c r="E29" s="60">
        <v>0</v>
      </c>
      <c r="F29" s="60">
        <v>0</v>
      </c>
      <c r="G29" s="60">
        <v>0</v>
      </c>
      <c r="H29" s="60">
        <v>33426</v>
      </c>
      <c r="I29" s="60">
        <v>-33426</v>
      </c>
      <c r="J29" s="60">
        <v>0</v>
      </c>
      <c r="K29" s="60">
        <v>0</v>
      </c>
      <c r="L29" s="60">
        <v>0</v>
      </c>
      <c r="M29" s="60">
        <v>0</v>
      </c>
      <c r="N29" s="61">
        <v>0</v>
      </c>
    </row>
    <row r="30" spans="1:14" ht="15" x14ac:dyDescent="0.3">
      <c r="A30" s="54" t="s">
        <v>61</v>
      </c>
      <c r="B30" s="55" t="s">
        <v>43</v>
      </c>
      <c r="C30" s="60">
        <v>47977</v>
      </c>
      <c r="D30" s="60">
        <v>0</v>
      </c>
      <c r="E30" s="60">
        <v>0</v>
      </c>
      <c r="F30" s="60">
        <v>0</v>
      </c>
      <c r="G30" s="60">
        <v>0</v>
      </c>
      <c r="H30" s="60">
        <v>47977</v>
      </c>
      <c r="I30" s="60">
        <v>-47977</v>
      </c>
      <c r="J30" s="60">
        <v>0</v>
      </c>
      <c r="K30" s="60">
        <v>85711</v>
      </c>
      <c r="L30" s="60">
        <v>-85711</v>
      </c>
      <c r="M30" s="60">
        <v>0</v>
      </c>
      <c r="N30" s="61">
        <v>0</v>
      </c>
    </row>
    <row r="31" spans="1:14" ht="15" x14ac:dyDescent="0.3">
      <c r="A31" s="54" t="s">
        <v>61</v>
      </c>
      <c r="B31" s="55" t="s">
        <v>44</v>
      </c>
      <c r="C31" s="60">
        <v>41111</v>
      </c>
      <c r="D31" s="60">
        <v>0</v>
      </c>
      <c r="E31" s="60">
        <v>0</v>
      </c>
      <c r="F31" s="60">
        <v>0</v>
      </c>
      <c r="G31" s="60">
        <v>0</v>
      </c>
      <c r="H31" s="60">
        <v>41111</v>
      </c>
      <c r="I31" s="60">
        <v>-41111</v>
      </c>
      <c r="J31" s="60">
        <v>0</v>
      </c>
      <c r="K31" s="60">
        <v>16078</v>
      </c>
      <c r="L31" s="60">
        <v>-16078</v>
      </c>
      <c r="M31" s="60">
        <v>0</v>
      </c>
      <c r="N31" s="61">
        <v>0</v>
      </c>
    </row>
    <row r="32" spans="1:14" ht="15" x14ac:dyDescent="0.3">
      <c r="A32" s="54" t="s">
        <v>61</v>
      </c>
      <c r="B32" s="55" t="s">
        <v>45</v>
      </c>
      <c r="C32" s="60">
        <v>64019</v>
      </c>
      <c r="D32" s="60">
        <v>0</v>
      </c>
      <c r="E32" s="60">
        <v>0</v>
      </c>
      <c r="F32" s="60">
        <v>0</v>
      </c>
      <c r="G32" s="60">
        <v>0</v>
      </c>
      <c r="H32" s="60">
        <v>64019</v>
      </c>
      <c r="I32" s="60">
        <v>-64019</v>
      </c>
      <c r="J32" s="60">
        <v>0</v>
      </c>
      <c r="K32" s="60">
        <v>0</v>
      </c>
      <c r="L32" s="60">
        <v>0</v>
      </c>
      <c r="M32" s="60">
        <v>0</v>
      </c>
      <c r="N32" s="61">
        <v>0</v>
      </c>
    </row>
    <row r="33" spans="1:14" ht="15" x14ac:dyDescent="0.3">
      <c r="A33" s="54" t="s">
        <v>61</v>
      </c>
      <c r="B33" s="55" t="s">
        <v>46</v>
      </c>
      <c r="C33" s="60">
        <v>20545</v>
      </c>
      <c r="D33" s="60">
        <v>0</v>
      </c>
      <c r="E33" s="60">
        <v>0</v>
      </c>
      <c r="F33" s="60">
        <v>0</v>
      </c>
      <c r="G33" s="60">
        <v>0</v>
      </c>
      <c r="H33" s="60">
        <v>20545</v>
      </c>
      <c r="I33" s="60">
        <v>-20545</v>
      </c>
      <c r="J33" s="60">
        <v>0</v>
      </c>
      <c r="K33" s="60">
        <v>0</v>
      </c>
      <c r="L33" s="60">
        <v>0</v>
      </c>
      <c r="M33" s="60">
        <v>0</v>
      </c>
      <c r="N33" s="61">
        <v>0</v>
      </c>
    </row>
    <row r="34" spans="1:14" ht="15" x14ac:dyDescent="0.3">
      <c r="A34" s="54" t="s">
        <v>61</v>
      </c>
      <c r="B34" s="55" t="s">
        <v>47</v>
      </c>
      <c r="C34" s="60">
        <v>7789</v>
      </c>
      <c r="D34" s="60">
        <v>-137</v>
      </c>
      <c r="E34" s="60">
        <v>0</v>
      </c>
      <c r="F34" s="60">
        <v>0</v>
      </c>
      <c r="G34" s="60">
        <v>0</v>
      </c>
      <c r="H34" s="60">
        <v>7652</v>
      </c>
      <c r="I34" s="60">
        <v>-7652</v>
      </c>
      <c r="J34" s="60">
        <v>0</v>
      </c>
      <c r="K34" s="60">
        <v>0</v>
      </c>
      <c r="L34" s="60">
        <v>0</v>
      </c>
      <c r="M34" s="60">
        <v>0</v>
      </c>
      <c r="N34" s="61">
        <v>0</v>
      </c>
    </row>
    <row r="35" spans="1:14" ht="15" x14ac:dyDescent="0.3">
      <c r="A35" s="54" t="s">
        <v>61</v>
      </c>
      <c r="B35" s="55" t="s">
        <v>48</v>
      </c>
      <c r="C35" s="60">
        <v>8408</v>
      </c>
      <c r="D35" s="60">
        <v>-156</v>
      </c>
      <c r="E35" s="60">
        <v>0</v>
      </c>
      <c r="F35" s="60">
        <v>0</v>
      </c>
      <c r="G35" s="60">
        <v>0</v>
      </c>
      <c r="H35" s="60">
        <v>8252</v>
      </c>
      <c r="I35" s="60">
        <v>-8252</v>
      </c>
      <c r="J35" s="60">
        <v>0</v>
      </c>
      <c r="K35" s="60">
        <v>0</v>
      </c>
      <c r="L35" s="60">
        <v>0</v>
      </c>
      <c r="M35" s="60">
        <v>0</v>
      </c>
      <c r="N35" s="61">
        <v>0</v>
      </c>
    </row>
    <row r="36" spans="1:14" ht="15" x14ac:dyDescent="0.3">
      <c r="A36" s="54" t="s">
        <v>61</v>
      </c>
      <c r="B36" s="55" t="s">
        <v>49</v>
      </c>
      <c r="C36" s="60">
        <v>176752</v>
      </c>
      <c r="D36" s="60">
        <v>-156</v>
      </c>
      <c r="E36" s="60">
        <v>0</v>
      </c>
      <c r="F36" s="60">
        <v>0</v>
      </c>
      <c r="G36" s="60">
        <v>0</v>
      </c>
      <c r="H36" s="60">
        <v>176596</v>
      </c>
      <c r="I36" s="60">
        <v>-176596</v>
      </c>
      <c r="J36" s="60">
        <v>0</v>
      </c>
      <c r="K36" s="60">
        <v>0</v>
      </c>
      <c r="L36" s="60">
        <v>0</v>
      </c>
      <c r="M36" s="60">
        <v>0</v>
      </c>
      <c r="N36" s="61">
        <v>0</v>
      </c>
    </row>
    <row r="37" spans="1:14" ht="15" x14ac:dyDescent="0.3">
      <c r="A37" s="54" t="s">
        <v>61</v>
      </c>
      <c r="B37" s="55" t="s">
        <v>50</v>
      </c>
      <c r="C37" s="60">
        <v>29015</v>
      </c>
      <c r="D37" s="60">
        <v>-502</v>
      </c>
      <c r="E37" s="60">
        <v>0</v>
      </c>
      <c r="F37" s="60">
        <v>0</v>
      </c>
      <c r="G37" s="60">
        <v>0</v>
      </c>
      <c r="H37" s="60">
        <v>28513</v>
      </c>
      <c r="I37" s="60">
        <v>-28513</v>
      </c>
      <c r="J37" s="60">
        <v>0</v>
      </c>
      <c r="K37" s="60">
        <v>0</v>
      </c>
      <c r="L37" s="60">
        <v>0</v>
      </c>
      <c r="M37" s="60">
        <v>0</v>
      </c>
      <c r="N37" s="61">
        <v>0</v>
      </c>
    </row>
    <row r="38" spans="1:14" ht="15" x14ac:dyDescent="0.3">
      <c r="A38" s="54" t="s">
        <v>62</v>
      </c>
      <c r="B38" s="55" t="s">
        <v>44</v>
      </c>
      <c r="C38" s="60">
        <v>96643</v>
      </c>
      <c r="D38" s="60">
        <v>-2250</v>
      </c>
      <c r="E38" s="60">
        <v>0</v>
      </c>
      <c r="F38" s="60">
        <v>0</v>
      </c>
      <c r="G38" s="60">
        <v>0</v>
      </c>
      <c r="H38" s="60">
        <v>94393</v>
      </c>
      <c r="I38" s="60">
        <v>-94393</v>
      </c>
      <c r="J38" s="60">
        <v>0</v>
      </c>
      <c r="K38" s="60">
        <v>0</v>
      </c>
      <c r="L38" s="60">
        <v>0</v>
      </c>
      <c r="M38" s="60">
        <v>0</v>
      </c>
      <c r="N38" s="61">
        <v>0</v>
      </c>
    </row>
    <row r="39" spans="1:14" ht="15" x14ac:dyDescent="0.3">
      <c r="A39" s="54" t="s">
        <v>62</v>
      </c>
      <c r="B39" s="55" t="s">
        <v>45</v>
      </c>
      <c r="C39" s="60">
        <v>123285</v>
      </c>
      <c r="D39" s="60">
        <v>0</v>
      </c>
      <c r="E39" s="60">
        <v>0</v>
      </c>
      <c r="F39" s="60">
        <v>0</v>
      </c>
      <c r="G39" s="60">
        <v>0</v>
      </c>
      <c r="H39" s="60">
        <v>123285</v>
      </c>
      <c r="I39" s="60">
        <v>-123285</v>
      </c>
      <c r="J39" s="60">
        <v>0</v>
      </c>
      <c r="K39" s="60">
        <v>0</v>
      </c>
      <c r="L39" s="60">
        <v>0</v>
      </c>
      <c r="M39" s="60">
        <v>0</v>
      </c>
      <c r="N39" s="61">
        <v>0</v>
      </c>
    </row>
    <row r="40" spans="1:14" ht="15" x14ac:dyDescent="0.3">
      <c r="A40" s="54" t="s">
        <v>63</v>
      </c>
      <c r="B40" s="55" t="s">
        <v>382</v>
      </c>
      <c r="C40" s="60">
        <v>2438065</v>
      </c>
      <c r="D40" s="60">
        <v>0</v>
      </c>
      <c r="E40" s="60">
        <v>0</v>
      </c>
      <c r="F40" s="60">
        <v>0</v>
      </c>
      <c r="G40" s="60">
        <v>0</v>
      </c>
      <c r="H40" s="60">
        <v>2438065</v>
      </c>
      <c r="I40" s="60">
        <v>0</v>
      </c>
      <c r="J40" s="60">
        <v>2438065</v>
      </c>
      <c r="K40" s="60">
        <v>0</v>
      </c>
      <c r="L40" s="60">
        <v>0</v>
      </c>
      <c r="M40" s="60">
        <v>0</v>
      </c>
      <c r="N40" s="62">
        <v>2438065</v>
      </c>
    </row>
    <row r="41" spans="1:14" ht="15" x14ac:dyDescent="0.3">
      <c r="A41" s="54" t="s">
        <v>63</v>
      </c>
      <c r="B41" s="55" t="s">
        <v>383</v>
      </c>
      <c r="C41" s="60">
        <v>2344537</v>
      </c>
      <c r="D41" s="60">
        <v>0</v>
      </c>
      <c r="E41" s="60">
        <v>0</v>
      </c>
      <c r="F41" s="60">
        <v>0</v>
      </c>
      <c r="G41" s="60">
        <v>-3056</v>
      </c>
      <c r="H41" s="60">
        <v>2341481</v>
      </c>
      <c r="I41" s="60">
        <v>-1895529</v>
      </c>
      <c r="J41" s="60">
        <v>445952</v>
      </c>
      <c r="K41" s="60">
        <v>0</v>
      </c>
      <c r="L41" s="60">
        <v>0</v>
      </c>
      <c r="M41" s="60">
        <v>0</v>
      </c>
      <c r="N41" s="62">
        <v>445952</v>
      </c>
    </row>
    <row r="42" spans="1:14" ht="15" x14ac:dyDescent="0.3">
      <c r="A42" s="54" t="s">
        <v>63</v>
      </c>
      <c r="B42" s="55" t="s">
        <v>363</v>
      </c>
      <c r="C42" s="60">
        <v>2129760</v>
      </c>
      <c r="D42" s="60">
        <v>-5480</v>
      </c>
      <c r="E42" s="60">
        <v>0</v>
      </c>
      <c r="F42" s="60">
        <v>0</v>
      </c>
      <c r="G42" s="60">
        <v>0</v>
      </c>
      <c r="H42" s="60">
        <v>2124280</v>
      </c>
      <c r="I42" s="60">
        <v>-2124280</v>
      </c>
      <c r="J42" s="60">
        <v>0</v>
      </c>
      <c r="K42" s="60">
        <v>0</v>
      </c>
      <c r="L42" s="60">
        <v>0</v>
      </c>
      <c r="M42" s="60">
        <v>0</v>
      </c>
      <c r="N42" s="61">
        <v>0</v>
      </c>
    </row>
    <row r="43" spans="1:14" ht="15" x14ac:dyDescent="0.3">
      <c r="A43" s="54" t="s">
        <v>63</v>
      </c>
      <c r="B43" s="55" t="s">
        <v>361</v>
      </c>
      <c r="C43" s="60">
        <v>2040674</v>
      </c>
      <c r="D43" s="60">
        <v>-13930</v>
      </c>
      <c r="E43" s="60">
        <v>0</v>
      </c>
      <c r="F43" s="60">
        <v>0</v>
      </c>
      <c r="G43" s="60">
        <v>0</v>
      </c>
      <c r="H43" s="60">
        <v>2026744</v>
      </c>
      <c r="I43" s="60">
        <v>-2026744</v>
      </c>
      <c r="J43" s="60">
        <v>0</v>
      </c>
      <c r="K43" s="60">
        <v>16433</v>
      </c>
      <c r="L43" s="60">
        <v>-16433</v>
      </c>
      <c r="M43" s="60">
        <v>0</v>
      </c>
      <c r="N43" s="62">
        <v>0</v>
      </c>
    </row>
    <row r="44" spans="1:14" ht="15" x14ac:dyDescent="0.3">
      <c r="A44" s="54" t="s">
        <v>63</v>
      </c>
      <c r="B44" s="55" t="s">
        <v>355</v>
      </c>
      <c r="C44" s="60">
        <v>1714395</v>
      </c>
      <c r="D44" s="60">
        <v>-4315</v>
      </c>
      <c r="E44" s="60">
        <v>0</v>
      </c>
      <c r="F44" s="60">
        <v>0</v>
      </c>
      <c r="G44" s="60">
        <v>0</v>
      </c>
      <c r="H44" s="60">
        <v>1710080</v>
      </c>
      <c r="I44" s="60">
        <v>-1710080</v>
      </c>
      <c r="J44" s="60">
        <v>0</v>
      </c>
      <c r="K44" s="60">
        <v>1418</v>
      </c>
      <c r="L44" s="60">
        <v>-1418</v>
      </c>
      <c r="M44" s="60">
        <v>0</v>
      </c>
      <c r="N44" s="61">
        <v>0</v>
      </c>
    </row>
    <row r="45" spans="1:14" ht="15" x14ac:dyDescent="0.3">
      <c r="A45" s="54" t="s">
        <v>63</v>
      </c>
      <c r="B45" s="55" t="s">
        <v>64</v>
      </c>
      <c r="C45" s="60">
        <v>1808256</v>
      </c>
      <c r="D45" s="60">
        <v>-55785</v>
      </c>
      <c r="E45" s="60">
        <v>0</v>
      </c>
      <c r="F45" s="60">
        <v>0</v>
      </c>
      <c r="G45" s="60">
        <v>0</v>
      </c>
      <c r="H45" s="60">
        <v>1752471</v>
      </c>
      <c r="I45" s="60">
        <v>-1752471</v>
      </c>
      <c r="J45" s="60">
        <v>0</v>
      </c>
      <c r="K45" s="60">
        <v>17315</v>
      </c>
      <c r="L45" s="60">
        <v>-17315</v>
      </c>
      <c r="M45" s="60">
        <v>0</v>
      </c>
      <c r="N45" s="61">
        <v>0</v>
      </c>
    </row>
    <row r="46" spans="1:14" ht="15" x14ac:dyDescent="0.3">
      <c r="A46" s="54" t="s">
        <v>63</v>
      </c>
      <c r="B46" s="55" t="s">
        <v>65</v>
      </c>
      <c r="C46" s="60">
        <v>2000575</v>
      </c>
      <c r="D46" s="60">
        <v>-36830</v>
      </c>
      <c r="E46" s="60">
        <v>0</v>
      </c>
      <c r="F46" s="60">
        <v>0</v>
      </c>
      <c r="G46" s="60">
        <v>0</v>
      </c>
      <c r="H46" s="60">
        <v>1963745</v>
      </c>
      <c r="I46" s="60">
        <v>-1963745</v>
      </c>
      <c r="J46" s="60">
        <v>0</v>
      </c>
      <c r="K46" s="60">
        <v>7614</v>
      </c>
      <c r="L46" s="60">
        <v>-7614</v>
      </c>
      <c r="M46" s="60">
        <v>0</v>
      </c>
      <c r="N46" s="61">
        <v>0</v>
      </c>
    </row>
    <row r="47" spans="1:14" ht="15" x14ac:dyDescent="0.3">
      <c r="A47" s="54" t="s">
        <v>63</v>
      </c>
      <c r="B47" s="55" t="s">
        <v>66</v>
      </c>
      <c r="C47" s="60">
        <v>2014985</v>
      </c>
      <c r="D47" s="60">
        <v>-45151</v>
      </c>
      <c r="E47" s="60">
        <v>0</v>
      </c>
      <c r="F47" s="60">
        <v>0</v>
      </c>
      <c r="G47" s="60">
        <v>0</v>
      </c>
      <c r="H47" s="60">
        <v>1969834</v>
      </c>
      <c r="I47" s="60">
        <v>-1969834</v>
      </c>
      <c r="J47" s="60">
        <v>0</v>
      </c>
      <c r="K47" s="60">
        <v>19451</v>
      </c>
      <c r="L47" s="60">
        <v>-19451</v>
      </c>
      <c r="M47" s="60">
        <v>0</v>
      </c>
      <c r="N47" s="61">
        <v>0</v>
      </c>
    </row>
    <row r="48" spans="1:14" ht="15" x14ac:dyDescent="0.3">
      <c r="A48" s="54" t="s">
        <v>63</v>
      </c>
      <c r="B48" s="55" t="s">
        <v>38</v>
      </c>
      <c r="C48" s="60">
        <v>2134465</v>
      </c>
      <c r="D48" s="60">
        <v>-223285</v>
      </c>
      <c r="E48" s="60">
        <v>0</v>
      </c>
      <c r="F48" s="60">
        <v>0</v>
      </c>
      <c r="G48" s="60">
        <v>0</v>
      </c>
      <c r="H48" s="60">
        <v>1911180</v>
      </c>
      <c r="I48" s="60">
        <v>-1911180</v>
      </c>
      <c r="J48" s="60">
        <v>0</v>
      </c>
      <c r="K48" s="60">
        <v>217348</v>
      </c>
      <c r="L48" s="60">
        <v>-217348</v>
      </c>
      <c r="M48" s="60">
        <v>0</v>
      </c>
      <c r="N48" s="61">
        <v>0</v>
      </c>
    </row>
    <row r="49" spans="1:14" ht="15" x14ac:dyDescent="0.3">
      <c r="A49" s="54" t="s">
        <v>63</v>
      </c>
      <c r="B49" s="55" t="s">
        <v>67</v>
      </c>
      <c r="C49" s="60">
        <v>2190490</v>
      </c>
      <c r="D49" s="60">
        <v>-230137</v>
      </c>
      <c r="E49" s="60">
        <v>0</v>
      </c>
      <c r="F49" s="60">
        <v>0</v>
      </c>
      <c r="G49" s="60">
        <v>0</v>
      </c>
      <c r="H49" s="60">
        <v>1960353</v>
      </c>
      <c r="I49" s="60">
        <v>-1960353</v>
      </c>
      <c r="J49" s="60">
        <v>0</v>
      </c>
      <c r="K49" s="60">
        <v>215502</v>
      </c>
      <c r="L49" s="60">
        <v>-215502</v>
      </c>
      <c r="M49" s="60">
        <v>0</v>
      </c>
      <c r="N49" s="61">
        <v>0</v>
      </c>
    </row>
    <row r="50" spans="1:14" ht="15" x14ac:dyDescent="0.3">
      <c r="A50" s="54" t="s">
        <v>63</v>
      </c>
      <c r="B50" s="55" t="s">
        <v>68</v>
      </c>
      <c r="C50" s="60">
        <v>2322353</v>
      </c>
      <c r="D50" s="60">
        <v>-196096</v>
      </c>
      <c r="E50" s="60">
        <v>0</v>
      </c>
      <c r="F50" s="60">
        <v>0</v>
      </c>
      <c r="G50" s="60">
        <v>0</v>
      </c>
      <c r="H50" s="60">
        <v>2126257</v>
      </c>
      <c r="I50" s="60">
        <v>-2126257</v>
      </c>
      <c r="J50" s="60">
        <v>0</v>
      </c>
      <c r="K50" s="60">
        <v>273359</v>
      </c>
      <c r="L50" s="60">
        <v>-273359</v>
      </c>
      <c r="M50" s="60">
        <v>0</v>
      </c>
      <c r="N50" s="61">
        <v>0</v>
      </c>
    </row>
    <row r="51" spans="1:14" ht="15" x14ac:dyDescent="0.3">
      <c r="A51" s="54" t="s">
        <v>63</v>
      </c>
      <c r="B51" s="55" t="s">
        <v>69</v>
      </c>
      <c r="C51" s="60">
        <v>2362027</v>
      </c>
      <c r="D51" s="60">
        <v>-312959</v>
      </c>
      <c r="E51" s="60">
        <v>0</v>
      </c>
      <c r="F51" s="60">
        <v>0</v>
      </c>
      <c r="G51" s="60">
        <v>0</v>
      </c>
      <c r="H51" s="60">
        <v>2049068</v>
      </c>
      <c r="I51" s="60">
        <v>-2049068</v>
      </c>
      <c r="J51" s="60">
        <v>0</v>
      </c>
      <c r="K51" s="60">
        <v>306968</v>
      </c>
      <c r="L51" s="60">
        <v>-306968</v>
      </c>
      <c r="M51" s="60">
        <v>0</v>
      </c>
      <c r="N51" s="61">
        <v>0</v>
      </c>
    </row>
    <row r="52" spans="1:14" ht="15" x14ac:dyDescent="0.3">
      <c r="A52" s="54" t="s">
        <v>63</v>
      </c>
      <c r="B52" s="55" t="s">
        <v>70</v>
      </c>
      <c r="C52" s="60">
        <v>2342907</v>
      </c>
      <c r="D52" s="60">
        <v>-3541</v>
      </c>
      <c r="E52" s="60">
        <v>0</v>
      </c>
      <c r="F52" s="60">
        <v>0</v>
      </c>
      <c r="G52" s="60">
        <v>0</v>
      </c>
      <c r="H52" s="60">
        <v>2339366</v>
      </c>
      <c r="I52" s="60">
        <v>-2339366</v>
      </c>
      <c r="J52" s="60">
        <v>0</v>
      </c>
      <c r="K52" s="60">
        <v>0</v>
      </c>
      <c r="L52" s="60">
        <v>0</v>
      </c>
      <c r="M52" s="60">
        <v>0</v>
      </c>
      <c r="N52" s="61">
        <v>0</v>
      </c>
    </row>
    <row r="53" spans="1:14" ht="15" x14ac:dyDescent="0.3">
      <c r="A53" s="54" t="s">
        <v>63</v>
      </c>
      <c r="B53" s="55" t="s">
        <v>71</v>
      </c>
      <c r="C53" s="60">
        <v>2476771</v>
      </c>
      <c r="D53" s="60">
        <v>-11917</v>
      </c>
      <c r="E53" s="60">
        <v>0</v>
      </c>
      <c r="F53" s="60">
        <v>0</v>
      </c>
      <c r="G53" s="60">
        <v>0</v>
      </c>
      <c r="H53" s="60">
        <v>2464854</v>
      </c>
      <c r="I53" s="60">
        <v>-2464854</v>
      </c>
      <c r="J53" s="60">
        <v>0</v>
      </c>
      <c r="K53" s="60">
        <v>0</v>
      </c>
      <c r="L53" s="60">
        <v>0</v>
      </c>
      <c r="M53" s="60">
        <v>0</v>
      </c>
      <c r="N53" s="61">
        <v>0</v>
      </c>
    </row>
    <row r="54" spans="1:14" ht="15" x14ac:dyDescent="0.3">
      <c r="A54" s="54" t="s">
        <v>63</v>
      </c>
      <c r="B54" s="55" t="s">
        <v>39</v>
      </c>
      <c r="C54" s="60">
        <v>2482654</v>
      </c>
      <c r="D54" s="60">
        <v>-8951</v>
      </c>
      <c r="E54" s="60">
        <v>0</v>
      </c>
      <c r="F54" s="60">
        <v>0</v>
      </c>
      <c r="G54" s="60">
        <v>0</v>
      </c>
      <c r="H54" s="60">
        <v>2473703</v>
      </c>
      <c r="I54" s="60">
        <v>-2473703</v>
      </c>
      <c r="J54" s="60">
        <v>0</v>
      </c>
      <c r="K54" s="60">
        <v>2884</v>
      </c>
      <c r="L54" s="60">
        <v>-2884</v>
      </c>
      <c r="M54" s="60">
        <v>0</v>
      </c>
      <c r="N54" s="61">
        <v>0</v>
      </c>
    </row>
    <row r="55" spans="1:14" ht="15" x14ac:dyDescent="0.3">
      <c r="A55" s="54" t="s">
        <v>63</v>
      </c>
      <c r="B55" s="55" t="s">
        <v>40</v>
      </c>
      <c r="C55" s="60">
        <v>2464333</v>
      </c>
      <c r="D55" s="60">
        <v>-21480</v>
      </c>
      <c r="E55" s="60">
        <v>0</v>
      </c>
      <c r="F55" s="60">
        <v>0</v>
      </c>
      <c r="G55" s="60">
        <v>0</v>
      </c>
      <c r="H55" s="60">
        <v>2442853</v>
      </c>
      <c r="I55" s="60">
        <v>-2442853</v>
      </c>
      <c r="J55" s="60">
        <v>0</v>
      </c>
      <c r="K55" s="60">
        <v>2933</v>
      </c>
      <c r="L55" s="60">
        <v>-2933</v>
      </c>
      <c r="M55" s="60">
        <v>0</v>
      </c>
      <c r="N55" s="61">
        <v>0</v>
      </c>
    </row>
    <row r="56" spans="1:14" ht="15" x14ac:dyDescent="0.3">
      <c r="A56" s="54" t="s">
        <v>63</v>
      </c>
      <c r="B56" s="55" t="s">
        <v>41</v>
      </c>
      <c r="C56" s="60">
        <v>2779649</v>
      </c>
      <c r="D56" s="60">
        <v>-105040</v>
      </c>
      <c r="E56" s="60">
        <v>0</v>
      </c>
      <c r="F56" s="60">
        <v>0</v>
      </c>
      <c r="G56" s="60">
        <v>0</v>
      </c>
      <c r="H56" s="60">
        <v>2674609</v>
      </c>
      <c r="I56" s="60">
        <v>-2674609</v>
      </c>
      <c r="J56" s="60">
        <v>0</v>
      </c>
      <c r="K56" s="60">
        <v>103932</v>
      </c>
      <c r="L56" s="60">
        <v>-103932</v>
      </c>
      <c r="M56" s="60">
        <v>0</v>
      </c>
      <c r="N56" s="61">
        <v>0</v>
      </c>
    </row>
    <row r="57" spans="1:14" ht="15" x14ac:dyDescent="0.3">
      <c r="A57" s="54" t="s">
        <v>63</v>
      </c>
      <c r="B57" s="55" t="s">
        <v>42</v>
      </c>
      <c r="C57" s="60">
        <v>2569824</v>
      </c>
      <c r="D57" s="60">
        <v>-32337</v>
      </c>
      <c r="E57" s="60">
        <v>0</v>
      </c>
      <c r="F57" s="60">
        <v>0</v>
      </c>
      <c r="G57" s="60">
        <v>0</v>
      </c>
      <c r="H57" s="60">
        <v>2537487</v>
      </c>
      <c r="I57" s="60">
        <v>-2537487</v>
      </c>
      <c r="J57" s="60">
        <v>0</v>
      </c>
      <c r="K57" s="60">
        <v>15363</v>
      </c>
      <c r="L57" s="60">
        <v>-15363</v>
      </c>
      <c r="M57" s="60">
        <v>0</v>
      </c>
      <c r="N57" s="61">
        <v>0</v>
      </c>
    </row>
    <row r="58" spans="1:14" ht="15" x14ac:dyDescent="0.3">
      <c r="A58" s="54" t="s">
        <v>63</v>
      </c>
      <c r="B58" s="55" t="s">
        <v>43</v>
      </c>
      <c r="C58" s="60">
        <v>2268923</v>
      </c>
      <c r="D58" s="60">
        <v>-4147</v>
      </c>
      <c r="E58" s="60">
        <v>0</v>
      </c>
      <c r="F58" s="60">
        <v>0</v>
      </c>
      <c r="G58" s="60">
        <v>0</v>
      </c>
      <c r="H58" s="60">
        <v>2264776</v>
      </c>
      <c r="I58" s="60">
        <v>-2264776</v>
      </c>
      <c r="J58" s="60">
        <v>0</v>
      </c>
      <c r="K58" s="60">
        <v>48676</v>
      </c>
      <c r="L58" s="60">
        <v>-48676</v>
      </c>
      <c r="M58" s="60">
        <v>0</v>
      </c>
      <c r="N58" s="61">
        <v>0</v>
      </c>
    </row>
    <row r="59" spans="1:14" ht="15" x14ac:dyDescent="0.3">
      <c r="A59" s="54" t="s">
        <v>63</v>
      </c>
      <c r="B59" s="55" t="s">
        <v>44</v>
      </c>
      <c r="C59" s="60">
        <v>1876712</v>
      </c>
      <c r="D59" s="60">
        <v>-2393</v>
      </c>
      <c r="E59" s="60">
        <v>0</v>
      </c>
      <c r="F59" s="60">
        <v>0</v>
      </c>
      <c r="G59" s="60">
        <v>0</v>
      </c>
      <c r="H59" s="60">
        <v>1874319</v>
      </c>
      <c r="I59" s="60">
        <v>-1874319</v>
      </c>
      <c r="J59" s="60">
        <v>0</v>
      </c>
      <c r="K59" s="60">
        <v>84889</v>
      </c>
      <c r="L59" s="60">
        <v>-84889</v>
      </c>
      <c r="M59" s="60">
        <v>0</v>
      </c>
      <c r="N59" s="61">
        <v>0</v>
      </c>
    </row>
    <row r="60" spans="1:14" ht="15" x14ac:dyDescent="0.3">
      <c r="A60" s="54" t="s">
        <v>63</v>
      </c>
      <c r="B60" s="55" t="s">
        <v>45</v>
      </c>
      <c r="C60" s="60">
        <v>1654811</v>
      </c>
      <c r="D60" s="60">
        <v>-7729</v>
      </c>
      <c r="E60" s="60">
        <v>0</v>
      </c>
      <c r="F60" s="60">
        <v>0</v>
      </c>
      <c r="G60" s="60">
        <v>0</v>
      </c>
      <c r="H60" s="60">
        <v>1647082</v>
      </c>
      <c r="I60" s="60">
        <v>-1647082</v>
      </c>
      <c r="J60" s="60">
        <v>0</v>
      </c>
      <c r="K60" s="60">
        <v>0</v>
      </c>
      <c r="L60" s="60">
        <v>0</v>
      </c>
      <c r="M60" s="60">
        <v>0</v>
      </c>
      <c r="N60" s="61">
        <v>0</v>
      </c>
    </row>
    <row r="61" spans="1:14" ht="15" x14ac:dyDescent="0.3">
      <c r="A61" s="54" t="s">
        <v>63</v>
      </c>
      <c r="B61" s="55" t="s">
        <v>46</v>
      </c>
      <c r="C61" s="60">
        <v>1633753</v>
      </c>
      <c r="D61" s="60">
        <v>-10146</v>
      </c>
      <c r="E61" s="60">
        <v>0</v>
      </c>
      <c r="F61" s="60">
        <v>0</v>
      </c>
      <c r="G61" s="60">
        <v>0</v>
      </c>
      <c r="H61" s="60">
        <v>1623607</v>
      </c>
      <c r="I61" s="60">
        <v>-1623607</v>
      </c>
      <c r="J61" s="60">
        <v>0</v>
      </c>
      <c r="K61" s="60">
        <v>0</v>
      </c>
      <c r="L61" s="60">
        <v>0</v>
      </c>
      <c r="M61" s="60">
        <v>0</v>
      </c>
      <c r="N61" s="61">
        <v>0</v>
      </c>
    </row>
    <row r="62" spans="1:14" ht="15" x14ac:dyDescent="0.3">
      <c r="A62" s="54" t="s">
        <v>63</v>
      </c>
      <c r="B62" s="55" t="s">
        <v>47</v>
      </c>
      <c r="C62" s="60">
        <v>1513644</v>
      </c>
      <c r="D62" s="60">
        <v>-11217</v>
      </c>
      <c r="E62" s="60">
        <v>0</v>
      </c>
      <c r="F62" s="60">
        <v>0</v>
      </c>
      <c r="G62" s="60">
        <v>0</v>
      </c>
      <c r="H62" s="60">
        <v>1502427</v>
      </c>
      <c r="I62" s="60">
        <v>-1502427</v>
      </c>
      <c r="J62" s="60">
        <v>0</v>
      </c>
      <c r="K62" s="60">
        <v>0</v>
      </c>
      <c r="L62" s="60">
        <v>0</v>
      </c>
      <c r="M62" s="60">
        <v>0</v>
      </c>
      <c r="N62" s="61">
        <v>0</v>
      </c>
    </row>
    <row r="63" spans="1:14" ht="15" x14ac:dyDescent="0.3">
      <c r="A63" s="54" t="s">
        <v>63</v>
      </c>
      <c r="B63" s="55" t="s">
        <v>48</v>
      </c>
      <c r="C63" s="60">
        <v>1363206</v>
      </c>
      <c r="D63" s="60">
        <v>-8230</v>
      </c>
      <c r="E63" s="60">
        <v>0</v>
      </c>
      <c r="F63" s="60">
        <v>0</v>
      </c>
      <c r="G63" s="60">
        <v>0</v>
      </c>
      <c r="H63" s="60">
        <v>1354976</v>
      </c>
      <c r="I63" s="60">
        <v>-1354976</v>
      </c>
      <c r="J63" s="60">
        <v>0</v>
      </c>
      <c r="K63" s="60">
        <v>0</v>
      </c>
      <c r="L63" s="60">
        <v>0</v>
      </c>
      <c r="M63" s="60">
        <v>0</v>
      </c>
      <c r="N63" s="61">
        <v>0</v>
      </c>
    </row>
    <row r="64" spans="1:14" ht="15" x14ac:dyDescent="0.3">
      <c r="A64" s="54" t="s">
        <v>63</v>
      </c>
      <c r="B64" s="55" t="s">
        <v>49</v>
      </c>
      <c r="C64" s="60">
        <v>1323775</v>
      </c>
      <c r="D64" s="60">
        <v>-9549</v>
      </c>
      <c r="E64" s="60">
        <v>0</v>
      </c>
      <c r="F64" s="60">
        <v>0</v>
      </c>
      <c r="G64" s="60">
        <v>0</v>
      </c>
      <c r="H64" s="60">
        <v>1314226</v>
      </c>
      <c r="I64" s="60">
        <v>-1314226</v>
      </c>
      <c r="J64" s="60">
        <v>0</v>
      </c>
      <c r="K64" s="60">
        <v>0</v>
      </c>
      <c r="L64" s="60">
        <v>0</v>
      </c>
      <c r="M64" s="60">
        <v>0</v>
      </c>
      <c r="N64" s="61">
        <v>0</v>
      </c>
    </row>
    <row r="65" spans="1:14" ht="15" x14ac:dyDescent="0.3">
      <c r="A65" s="54" t="s">
        <v>63</v>
      </c>
      <c r="B65" s="55" t="s">
        <v>50</v>
      </c>
      <c r="C65" s="60">
        <v>1258007</v>
      </c>
      <c r="D65" s="60">
        <v>-10018</v>
      </c>
      <c r="E65" s="60">
        <v>0</v>
      </c>
      <c r="F65" s="60">
        <v>0</v>
      </c>
      <c r="G65" s="60">
        <v>0</v>
      </c>
      <c r="H65" s="60">
        <v>1247989</v>
      </c>
      <c r="I65" s="60">
        <v>-1247989</v>
      </c>
      <c r="J65" s="60">
        <v>0</v>
      </c>
      <c r="K65" s="60">
        <v>0</v>
      </c>
      <c r="L65" s="60">
        <v>0</v>
      </c>
      <c r="M65" s="60">
        <v>0</v>
      </c>
      <c r="N65" s="61">
        <v>0</v>
      </c>
    </row>
    <row r="66" spans="1:14" ht="15" x14ac:dyDescent="0.3">
      <c r="A66" s="54" t="s">
        <v>63</v>
      </c>
      <c r="B66" s="55" t="s">
        <v>51</v>
      </c>
      <c r="C66" s="60">
        <v>1140357</v>
      </c>
      <c r="D66" s="60">
        <v>-10043</v>
      </c>
      <c r="E66" s="60">
        <v>0</v>
      </c>
      <c r="F66" s="60">
        <v>0</v>
      </c>
      <c r="G66" s="60">
        <v>0</v>
      </c>
      <c r="H66" s="60">
        <v>1130314</v>
      </c>
      <c r="I66" s="60">
        <v>-1130314</v>
      </c>
      <c r="J66" s="60">
        <v>0</v>
      </c>
      <c r="K66" s="60">
        <v>0</v>
      </c>
      <c r="L66" s="60">
        <v>0</v>
      </c>
      <c r="M66" s="60">
        <v>0</v>
      </c>
      <c r="N66" s="61">
        <v>0</v>
      </c>
    </row>
    <row r="67" spans="1:14" ht="15" x14ac:dyDescent="0.3">
      <c r="A67" s="54" t="s">
        <v>63</v>
      </c>
      <c r="B67" s="55" t="s">
        <v>52</v>
      </c>
      <c r="C67" s="60">
        <v>1066905</v>
      </c>
      <c r="D67" s="60">
        <v>-11091</v>
      </c>
      <c r="E67" s="60">
        <v>0</v>
      </c>
      <c r="F67" s="60">
        <v>0</v>
      </c>
      <c r="G67" s="60">
        <v>0</v>
      </c>
      <c r="H67" s="60">
        <v>1055814</v>
      </c>
      <c r="I67" s="60">
        <v>-1055814</v>
      </c>
      <c r="J67" s="60">
        <v>0</v>
      </c>
      <c r="K67" s="60">
        <v>0</v>
      </c>
      <c r="L67" s="60">
        <v>0</v>
      </c>
      <c r="M67" s="60">
        <v>0</v>
      </c>
      <c r="N67" s="61">
        <v>0</v>
      </c>
    </row>
    <row r="68" spans="1:14" ht="15" x14ac:dyDescent="0.3">
      <c r="A68" s="54" t="s">
        <v>72</v>
      </c>
      <c r="B68" s="55" t="s">
        <v>57</v>
      </c>
      <c r="C68" s="60">
        <v>464018</v>
      </c>
      <c r="D68" s="60">
        <v>-18103</v>
      </c>
      <c r="E68" s="60">
        <v>0</v>
      </c>
      <c r="F68" s="60">
        <v>0</v>
      </c>
      <c r="G68" s="60">
        <v>0</v>
      </c>
      <c r="H68" s="60">
        <v>445915</v>
      </c>
      <c r="I68" s="60">
        <v>-445915</v>
      </c>
      <c r="J68" s="60">
        <v>0</v>
      </c>
      <c r="K68" s="60">
        <v>0</v>
      </c>
      <c r="L68" s="60">
        <v>0</v>
      </c>
      <c r="M68" s="60">
        <v>0</v>
      </c>
      <c r="N68" s="61">
        <v>0</v>
      </c>
    </row>
    <row r="69" spans="1:14" ht="15" x14ac:dyDescent="0.3">
      <c r="A69" s="54" t="s">
        <v>72</v>
      </c>
      <c r="B69" s="55" t="s">
        <v>58</v>
      </c>
      <c r="C69" s="60">
        <v>2538528</v>
      </c>
      <c r="D69" s="60">
        <v>-138940</v>
      </c>
      <c r="E69" s="60">
        <v>0</v>
      </c>
      <c r="F69" s="60">
        <v>0</v>
      </c>
      <c r="G69" s="60">
        <v>0</v>
      </c>
      <c r="H69" s="60">
        <v>2399588</v>
      </c>
      <c r="I69" s="60">
        <v>-2399588</v>
      </c>
      <c r="J69" s="60">
        <v>0</v>
      </c>
      <c r="K69" s="60">
        <v>75953</v>
      </c>
      <c r="L69" s="60">
        <v>-75953</v>
      </c>
      <c r="M69" s="60">
        <v>0</v>
      </c>
      <c r="N69" s="61">
        <v>0</v>
      </c>
    </row>
    <row r="70" spans="1:14" ht="15" x14ac:dyDescent="0.3">
      <c r="A70" s="54" t="s">
        <v>72</v>
      </c>
      <c r="B70" s="55" t="s">
        <v>59</v>
      </c>
      <c r="C70" s="60">
        <v>2379</v>
      </c>
      <c r="D70" s="60">
        <v>0</v>
      </c>
      <c r="E70" s="60">
        <v>0</v>
      </c>
      <c r="F70" s="60">
        <v>0</v>
      </c>
      <c r="G70" s="60">
        <v>0</v>
      </c>
      <c r="H70" s="60">
        <v>2379</v>
      </c>
      <c r="I70" s="60">
        <v>-2379</v>
      </c>
      <c r="J70" s="60">
        <v>0</v>
      </c>
      <c r="K70" s="60">
        <v>413470</v>
      </c>
      <c r="L70" s="60">
        <v>-413470</v>
      </c>
      <c r="M70" s="60">
        <v>0</v>
      </c>
      <c r="N70" s="61">
        <v>0</v>
      </c>
    </row>
    <row r="71" spans="1:14" ht="15" x14ac:dyDescent="0.3">
      <c r="A71" s="54" t="s">
        <v>73</v>
      </c>
      <c r="B71" s="55" t="s">
        <v>47</v>
      </c>
      <c r="C71" s="60">
        <v>905125</v>
      </c>
      <c r="D71" s="60">
        <v>-121042</v>
      </c>
      <c r="E71" s="60">
        <v>0</v>
      </c>
      <c r="F71" s="60">
        <v>0</v>
      </c>
      <c r="G71" s="60">
        <v>0</v>
      </c>
      <c r="H71" s="60">
        <v>784083</v>
      </c>
      <c r="I71" s="60">
        <v>-784083</v>
      </c>
      <c r="J71" s="60">
        <v>0</v>
      </c>
      <c r="K71" s="60">
        <v>17</v>
      </c>
      <c r="L71" s="60">
        <v>-17</v>
      </c>
      <c r="M71" s="60">
        <v>0</v>
      </c>
      <c r="N71" s="61">
        <v>0</v>
      </c>
    </row>
    <row r="72" spans="1:14" ht="15" x14ac:dyDescent="0.3">
      <c r="A72" s="54" t="s">
        <v>73</v>
      </c>
      <c r="B72" s="55" t="s">
        <v>48</v>
      </c>
      <c r="C72" s="60">
        <v>876259</v>
      </c>
      <c r="D72" s="60">
        <v>-153028</v>
      </c>
      <c r="E72" s="60">
        <v>0</v>
      </c>
      <c r="F72" s="60">
        <v>0</v>
      </c>
      <c r="G72" s="60">
        <v>0</v>
      </c>
      <c r="H72" s="60">
        <v>723231</v>
      </c>
      <c r="I72" s="60">
        <v>-723231</v>
      </c>
      <c r="J72" s="60">
        <v>0</v>
      </c>
      <c r="K72" s="60">
        <v>206680</v>
      </c>
      <c r="L72" s="60">
        <v>-206680</v>
      </c>
      <c r="M72" s="60">
        <v>0</v>
      </c>
      <c r="N72" s="61">
        <v>0</v>
      </c>
    </row>
    <row r="73" spans="1:14" ht="15" x14ac:dyDescent="0.3">
      <c r="A73" s="54" t="s">
        <v>73</v>
      </c>
      <c r="B73" s="55" t="s">
        <v>49</v>
      </c>
      <c r="C73" s="60">
        <v>857824</v>
      </c>
      <c r="D73" s="60">
        <v>-78786</v>
      </c>
      <c r="E73" s="60">
        <v>0</v>
      </c>
      <c r="F73" s="60">
        <v>0</v>
      </c>
      <c r="G73" s="60">
        <v>0</v>
      </c>
      <c r="H73" s="60">
        <v>779038</v>
      </c>
      <c r="I73" s="60">
        <v>-779038</v>
      </c>
      <c r="J73" s="60">
        <v>0</v>
      </c>
      <c r="K73" s="60">
        <v>120196</v>
      </c>
      <c r="L73" s="60">
        <v>-120196</v>
      </c>
      <c r="M73" s="60">
        <v>0</v>
      </c>
      <c r="N73" s="61">
        <v>0</v>
      </c>
    </row>
    <row r="74" spans="1:14" ht="15" x14ac:dyDescent="0.3">
      <c r="A74" s="54" t="s">
        <v>73</v>
      </c>
      <c r="B74" s="55" t="s">
        <v>50</v>
      </c>
      <c r="C74" s="60">
        <v>775919</v>
      </c>
      <c r="D74" s="60">
        <v>-5577</v>
      </c>
      <c r="E74" s="60">
        <v>0</v>
      </c>
      <c r="F74" s="60">
        <v>0</v>
      </c>
      <c r="G74" s="60">
        <v>0</v>
      </c>
      <c r="H74" s="60">
        <v>770342</v>
      </c>
      <c r="I74" s="60">
        <v>-770342</v>
      </c>
      <c r="J74" s="60">
        <v>0</v>
      </c>
      <c r="K74" s="60">
        <v>162968</v>
      </c>
      <c r="L74" s="60">
        <v>-162968</v>
      </c>
      <c r="M74" s="60">
        <v>0</v>
      </c>
      <c r="N74" s="61">
        <v>0</v>
      </c>
    </row>
    <row r="75" spans="1:14" ht="15" x14ac:dyDescent="0.3">
      <c r="A75" s="54" t="s">
        <v>73</v>
      </c>
      <c r="B75" s="55" t="s">
        <v>51</v>
      </c>
      <c r="C75" s="60">
        <v>904225</v>
      </c>
      <c r="D75" s="60">
        <v>-1924</v>
      </c>
      <c r="E75" s="60">
        <v>0</v>
      </c>
      <c r="F75" s="60">
        <v>0</v>
      </c>
      <c r="G75" s="60">
        <v>0</v>
      </c>
      <c r="H75" s="60">
        <v>902301</v>
      </c>
      <c r="I75" s="60">
        <v>-902301</v>
      </c>
      <c r="J75" s="60">
        <v>0</v>
      </c>
      <c r="K75" s="60">
        <v>102602</v>
      </c>
      <c r="L75" s="60">
        <v>-102602</v>
      </c>
      <c r="M75" s="60">
        <v>0</v>
      </c>
      <c r="N75" s="61">
        <v>0</v>
      </c>
    </row>
    <row r="76" spans="1:14" ht="15" x14ac:dyDescent="0.3">
      <c r="A76" s="54" t="s">
        <v>73</v>
      </c>
      <c r="B76" s="55" t="s">
        <v>52</v>
      </c>
      <c r="C76" s="60">
        <v>935365</v>
      </c>
      <c r="D76" s="60">
        <v>-6464</v>
      </c>
      <c r="E76" s="60">
        <v>0</v>
      </c>
      <c r="F76" s="60">
        <v>0</v>
      </c>
      <c r="G76" s="60">
        <v>0</v>
      </c>
      <c r="H76" s="60">
        <v>928901</v>
      </c>
      <c r="I76" s="60">
        <v>-928901</v>
      </c>
      <c r="J76" s="60">
        <v>0</v>
      </c>
      <c r="K76" s="60">
        <v>15833</v>
      </c>
      <c r="L76" s="60">
        <v>-15833</v>
      </c>
      <c r="M76" s="60">
        <v>0</v>
      </c>
      <c r="N76" s="61">
        <v>0</v>
      </c>
    </row>
    <row r="77" spans="1:14" ht="15" x14ac:dyDescent="0.3">
      <c r="A77" s="54" t="s">
        <v>73</v>
      </c>
      <c r="B77" s="55" t="s">
        <v>53</v>
      </c>
      <c r="C77" s="60">
        <v>670121</v>
      </c>
      <c r="D77" s="60">
        <v>-1480</v>
      </c>
      <c r="E77" s="60">
        <v>0</v>
      </c>
      <c r="F77" s="60">
        <v>0</v>
      </c>
      <c r="G77" s="60">
        <v>0</v>
      </c>
      <c r="H77" s="60">
        <v>668641</v>
      </c>
      <c r="I77" s="60">
        <v>-668641</v>
      </c>
      <c r="J77" s="60">
        <v>0</v>
      </c>
      <c r="K77" s="60">
        <v>238081</v>
      </c>
      <c r="L77" s="60">
        <v>-238081</v>
      </c>
      <c r="M77" s="60">
        <v>0</v>
      </c>
      <c r="N77" s="61">
        <v>0</v>
      </c>
    </row>
    <row r="78" spans="1:14" ht="15" x14ac:dyDescent="0.3">
      <c r="A78" s="54" t="s">
        <v>73</v>
      </c>
      <c r="B78" s="55" t="s">
        <v>54</v>
      </c>
      <c r="C78" s="60">
        <v>911973</v>
      </c>
      <c r="D78" s="60">
        <v>-153828</v>
      </c>
      <c r="E78" s="60">
        <v>0</v>
      </c>
      <c r="F78" s="60">
        <v>0</v>
      </c>
      <c r="G78" s="60">
        <v>0</v>
      </c>
      <c r="H78" s="60">
        <v>758145</v>
      </c>
      <c r="I78" s="60">
        <v>-758145</v>
      </c>
      <c r="J78" s="60">
        <v>0</v>
      </c>
      <c r="K78" s="60">
        <v>231816</v>
      </c>
      <c r="L78" s="60">
        <v>-231816</v>
      </c>
      <c r="M78" s="60">
        <v>0</v>
      </c>
      <c r="N78" s="61">
        <v>0</v>
      </c>
    </row>
    <row r="79" spans="1:14" ht="15" x14ac:dyDescent="0.3">
      <c r="A79" s="54" t="s">
        <v>73</v>
      </c>
      <c r="B79" s="55" t="s">
        <v>55</v>
      </c>
      <c r="C79" s="60">
        <v>925182</v>
      </c>
      <c r="D79" s="60">
        <v>-60513</v>
      </c>
      <c r="E79" s="60">
        <v>0</v>
      </c>
      <c r="F79" s="60">
        <v>0</v>
      </c>
      <c r="G79" s="60">
        <v>0</v>
      </c>
      <c r="H79" s="60">
        <v>864669</v>
      </c>
      <c r="I79" s="60">
        <v>-864669</v>
      </c>
      <c r="J79" s="60">
        <v>0</v>
      </c>
      <c r="K79" s="60">
        <v>90181</v>
      </c>
      <c r="L79" s="60">
        <v>-90181</v>
      </c>
      <c r="M79" s="60">
        <v>0</v>
      </c>
      <c r="N79" s="61">
        <v>0</v>
      </c>
    </row>
    <row r="80" spans="1:14" ht="15" x14ac:dyDescent="0.3">
      <c r="A80" s="54" t="s">
        <v>73</v>
      </c>
      <c r="B80" s="55" t="s">
        <v>56</v>
      </c>
      <c r="C80" s="60">
        <v>814153</v>
      </c>
      <c r="D80" s="60">
        <v>-76465</v>
      </c>
      <c r="E80" s="60">
        <v>0</v>
      </c>
      <c r="F80" s="60">
        <v>0</v>
      </c>
      <c r="G80" s="60">
        <v>0</v>
      </c>
      <c r="H80" s="60">
        <v>737688</v>
      </c>
      <c r="I80" s="60">
        <v>-737688</v>
      </c>
      <c r="J80" s="60">
        <v>0</v>
      </c>
      <c r="K80" s="60">
        <v>129376</v>
      </c>
      <c r="L80" s="60">
        <v>-129376</v>
      </c>
      <c r="M80" s="60">
        <v>0</v>
      </c>
      <c r="N80" s="61">
        <v>0</v>
      </c>
    </row>
    <row r="81" spans="1:14" ht="15" x14ac:dyDescent="0.3">
      <c r="A81" s="54" t="s">
        <v>73</v>
      </c>
      <c r="B81" s="55" t="s">
        <v>57</v>
      </c>
      <c r="C81" s="60">
        <v>765531</v>
      </c>
      <c r="D81" s="60">
        <v>-31649</v>
      </c>
      <c r="E81" s="60">
        <v>0</v>
      </c>
      <c r="F81" s="60">
        <v>0</v>
      </c>
      <c r="G81" s="60">
        <v>0</v>
      </c>
      <c r="H81" s="60">
        <v>733882</v>
      </c>
      <c r="I81" s="60">
        <v>-733882</v>
      </c>
      <c r="J81" s="60">
        <v>0</v>
      </c>
      <c r="K81" s="60">
        <v>35882</v>
      </c>
      <c r="L81" s="60">
        <v>-35882</v>
      </c>
      <c r="M81" s="60">
        <v>0</v>
      </c>
      <c r="N81" s="61">
        <v>0</v>
      </c>
    </row>
    <row r="82" spans="1:14" ht="15" x14ac:dyDescent="0.3">
      <c r="A82" s="54" t="s">
        <v>73</v>
      </c>
      <c r="B82" s="55" t="s">
        <v>58</v>
      </c>
      <c r="C82" s="60">
        <v>432910</v>
      </c>
      <c r="D82" s="60">
        <v>-9682</v>
      </c>
      <c r="E82" s="60">
        <v>0</v>
      </c>
      <c r="F82" s="60">
        <v>0</v>
      </c>
      <c r="G82" s="60">
        <v>0</v>
      </c>
      <c r="H82" s="60">
        <v>423228</v>
      </c>
      <c r="I82" s="60">
        <v>-423228</v>
      </c>
      <c r="J82" s="60">
        <v>0</v>
      </c>
      <c r="K82" s="60">
        <v>25515</v>
      </c>
      <c r="L82" s="60">
        <v>-25515</v>
      </c>
      <c r="M82" s="60">
        <v>0</v>
      </c>
      <c r="N82" s="61">
        <v>0</v>
      </c>
    </row>
    <row r="83" spans="1:14" ht="15" x14ac:dyDescent="0.3">
      <c r="A83" s="54" t="s">
        <v>74</v>
      </c>
      <c r="B83" s="55" t="s">
        <v>46</v>
      </c>
      <c r="C83" s="60">
        <v>7044</v>
      </c>
      <c r="D83" s="60">
        <v>0</v>
      </c>
      <c r="E83" s="60">
        <v>0</v>
      </c>
      <c r="F83" s="60">
        <v>0</v>
      </c>
      <c r="G83" s="60">
        <v>0</v>
      </c>
      <c r="H83" s="60">
        <v>7044</v>
      </c>
      <c r="I83" s="60">
        <v>-7044</v>
      </c>
      <c r="J83" s="60">
        <v>0</v>
      </c>
      <c r="K83" s="60">
        <v>0</v>
      </c>
      <c r="L83" s="60">
        <v>0</v>
      </c>
      <c r="M83" s="60">
        <v>0</v>
      </c>
      <c r="N83" s="61">
        <v>0</v>
      </c>
    </row>
    <row r="84" spans="1:14" ht="15" x14ac:dyDescent="0.3">
      <c r="A84" s="54" t="s">
        <v>74</v>
      </c>
      <c r="B84" s="55" t="s">
        <v>47</v>
      </c>
      <c r="C84" s="60">
        <v>3550</v>
      </c>
      <c r="D84" s="60">
        <v>0</v>
      </c>
      <c r="E84" s="60">
        <v>0</v>
      </c>
      <c r="F84" s="60">
        <v>0</v>
      </c>
      <c r="G84" s="60">
        <v>0</v>
      </c>
      <c r="H84" s="60">
        <v>3550</v>
      </c>
      <c r="I84" s="60">
        <v>-3550</v>
      </c>
      <c r="J84" s="60">
        <v>0</v>
      </c>
      <c r="K84" s="60">
        <v>0</v>
      </c>
      <c r="L84" s="60">
        <v>0</v>
      </c>
      <c r="M84" s="60">
        <v>0</v>
      </c>
      <c r="N84" s="61">
        <v>0</v>
      </c>
    </row>
    <row r="85" spans="1:14" ht="15" x14ac:dyDescent="0.3">
      <c r="A85" s="54" t="s">
        <v>74</v>
      </c>
      <c r="B85" s="55" t="s">
        <v>49</v>
      </c>
      <c r="C85" s="60">
        <v>427</v>
      </c>
      <c r="D85" s="60">
        <v>0</v>
      </c>
      <c r="E85" s="60">
        <v>0</v>
      </c>
      <c r="F85" s="60">
        <v>0</v>
      </c>
      <c r="G85" s="60">
        <v>0</v>
      </c>
      <c r="H85" s="60">
        <v>427</v>
      </c>
      <c r="I85" s="60">
        <v>-427</v>
      </c>
      <c r="J85" s="60">
        <v>0</v>
      </c>
      <c r="K85" s="60">
        <v>23</v>
      </c>
      <c r="L85" s="60">
        <v>-23</v>
      </c>
      <c r="M85" s="60">
        <v>0</v>
      </c>
      <c r="N85" s="61">
        <v>0</v>
      </c>
    </row>
    <row r="86" spans="1:14" ht="15" x14ac:dyDescent="0.3">
      <c r="A86" s="54" t="s">
        <v>74</v>
      </c>
      <c r="B86" s="55" t="s">
        <v>50</v>
      </c>
      <c r="C86" s="60">
        <v>411</v>
      </c>
      <c r="D86" s="60">
        <v>0</v>
      </c>
      <c r="E86" s="60">
        <v>0</v>
      </c>
      <c r="F86" s="60">
        <v>0</v>
      </c>
      <c r="G86" s="60">
        <v>0</v>
      </c>
      <c r="H86" s="60">
        <v>411</v>
      </c>
      <c r="I86" s="60">
        <v>-411</v>
      </c>
      <c r="J86" s="60">
        <v>0</v>
      </c>
      <c r="K86" s="60">
        <v>0</v>
      </c>
      <c r="L86" s="60">
        <v>0</v>
      </c>
      <c r="M86" s="60">
        <v>0</v>
      </c>
      <c r="N86" s="61">
        <v>0</v>
      </c>
    </row>
    <row r="87" spans="1:14" ht="15" x14ac:dyDescent="0.3">
      <c r="A87" s="54" t="s">
        <v>74</v>
      </c>
      <c r="B87" s="55" t="s">
        <v>51</v>
      </c>
      <c r="C87" s="60">
        <v>5266</v>
      </c>
      <c r="D87" s="60">
        <v>0</v>
      </c>
      <c r="E87" s="60">
        <v>0</v>
      </c>
      <c r="F87" s="60">
        <v>0</v>
      </c>
      <c r="G87" s="60">
        <v>0</v>
      </c>
      <c r="H87" s="60">
        <v>5266</v>
      </c>
      <c r="I87" s="60">
        <v>-5266</v>
      </c>
      <c r="J87" s="60">
        <v>0</v>
      </c>
      <c r="K87" s="60">
        <v>0</v>
      </c>
      <c r="L87" s="60">
        <v>0</v>
      </c>
      <c r="M87" s="60">
        <v>0</v>
      </c>
      <c r="N87" s="61">
        <v>0</v>
      </c>
    </row>
    <row r="88" spans="1:14" ht="15" x14ac:dyDescent="0.3">
      <c r="A88" s="54" t="s">
        <v>74</v>
      </c>
      <c r="B88" s="55" t="s">
        <v>52</v>
      </c>
      <c r="C88" s="60">
        <v>7095</v>
      </c>
      <c r="D88" s="60">
        <v>0</v>
      </c>
      <c r="E88" s="60">
        <v>0</v>
      </c>
      <c r="F88" s="60">
        <v>0</v>
      </c>
      <c r="G88" s="60">
        <v>0</v>
      </c>
      <c r="H88" s="60">
        <v>7095</v>
      </c>
      <c r="I88" s="60">
        <v>-7095</v>
      </c>
      <c r="J88" s="60">
        <v>0</v>
      </c>
      <c r="K88" s="60">
        <v>0</v>
      </c>
      <c r="L88" s="60">
        <v>0</v>
      </c>
      <c r="M88" s="60">
        <v>0</v>
      </c>
      <c r="N88" s="61">
        <v>0</v>
      </c>
    </row>
    <row r="89" spans="1:14" ht="15" x14ac:dyDescent="0.3">
      <c r="A89" s="54" t="s">
        <v>74</v>
      </c>
      <c r="B89" s="55" t="s">
        <v>53</v>
      </c>
      <c r="C89" s="60">
        <v>14189</v>
      </c>
      <c r="D89" s="60">
        <v>0</v>
      </c>
      <c r="E89" s="60">
        <v>0</v>
      </c>
      <c r="F89" s="60">
        <v>0</v>
      </c>
      <c r="G89" s="60">
        <v>0</v>
      </c>
      <c r="H89" s="60">
        <v>14189</v>
      </c>
      <c r="I89" s="60">
        <v>-14189</v>
      </c>
      <c r="J89" s="60">
        <v>0</v>
      </c>
      <c r="K89" s="60">
        <v>0</v>
      </c>
      <c r="L89" s="60">
        <v>0</v>
      </c>
      <c r="M89" s="60">
        <v>0</v>
      </c>
      <c r="N89" s="61">
        <v>0</v>
      </c>
    </row>
    <row r="90" spans="1:14" ht="15" x14ac:dyDescent="0.3">
      <c r="A90" s="54" t="s">
        <v>74</v>
      </c>
      <c r="B90" s="55" t="s">
        <v>54</v>
      </c>
      <c r="C90" s="60">
        <v>13501</v>
      </c>
      <c r="D90" s="60">
        <v>0</v>
      </c>
      <c r="E90" s="60">
        <v>0</v>
      </c>
      <c r="F90" s="60">
        <v>0</v>
      </c>
      <c r="G90" s="60">
        <v>0</v>
      </c>
      <c r="H90" s="60">
        <v>13501</v>
      </c>
      <c r="I90" s="60">
        <v>-13501</v>
      </c>
      <c r="J90" s="60">
        <v>0</v>
      </c>
      <c r="K90" s="60">
        <v>0</v>
      </c>
      <c r="L90" s="60">
        <v>0</v>
      </c>
      <c r="M90" s="60">
        <v>0</v>
      </c>
      <c r="N90" s="61">
        <v>0</v>
      </c>
    </row>
    <row r="91" spans="1:14" ht="15" x14ac:dyDescent="0.3">
      <c r="A91" s="54" t="s">
        <v>74</v>
      </c>
      <c r="B91" s="55" t="s">
        <v>55</v>
      </c>
      <c r="C91" s="60">
        <v>12177</v>
      </c>
      <c r="D91" s="60">
        <v>0</v>
      </c>
      <c r="E91" s="60">
        <v>0</v>
      </c>
      <c r="F91" s="60">
        <v>0</v>
      </c>
      <c r="G91" s="60">
        <v>0</v>
      </c>
      <c r="H91" s="60">
        <v>12177</v>
      </c>
      <c r="I91" s="60">
        <v>-12177</v>
      </c>
      <c r="J91" s="60">
        <v>0</v>
      </c>
      <c r="K91" s="60">
        <v>0</v>
      </c>
      <c r="L91" s="60">
        <v>0</v>
      </c>
      <c r="M91" s="60">
        <v>0</v>
      </c>
      <c r="N91" s="61">
        <v>0</v>
      </c>
    </row>
    <row r="92" spans="1:14" ht="15" x14ac:dyDescent="0.3">
      <c r="A92" s="54" t="s">
        <v>75</v>
      </c>
      <c r="B92" s="55" t="s">
        <v>382</v>
      </c>
      <c r="C92" s="60">
        <v>624244</v>
      </c>
      <c r="D92" s="60">
        <v>0</v>
      </c>
      <c r="E92" s="60">
        <v>0</v>
      </c>
      <c r="F92" s="60">
        <v>0</v>
      </c>
      <c r="G92" s="60">
        <v>0</v>
      </c>
      <c r="H92" s="60">
        <v>624244</v>
      </c>
      <c r="I92" s="60">
        <v>0</v>
      </c>
      <c r="J92" s="60">
        <v>624244</v>
      </c>
      <c r="K92" s="60">
        <v>0</v>
      </c>
      <c r="L92" s="60">
        <v>0</v>
      </c>
      <c r="M92" s="60">
        <v>0</v>
      </c>
      <c r="N92" s="62">
        <v>624244</v>
      </c>
    </row>
    <row r="93" spans="1:14" ht="15" x14ac:dyDescent="0.3">
      <c r="A93" s="54" t="s">
        <v>75</v>
      </c>
      <c r="B93" s="55" t="s">
        <v>383</v>
      </c>
      <c r="C93" s="60">
        <v>668958</v>
      </c>
      <c r="D93" s="60">
        <v>0</v>
      </c>
      <c r="E93" s="60">
        <v>0</v>
      </c>
      <c r="F93" s="60">
        <v>0</v>
      </c>
      <c r="G93" s="60">
        <v>-448</v>
      </c>
      <c r="H93" s="60">
        <v>668510</v>
      </c>
      <c r="I93" s="60">
        <v>-664478</v>
      </c>
      <c r="J93" s="60">
        <v>4032</v>
      </c>
      <c r="K93" s="60">
        <v>0</v>
      </c>
      <c r="L93" s="60">
        <v>0</v>
      </c>
      <c r="M93" s="60">
        <v>0</v>
      </c>
      <c r="N93" s="61">
        <v>4032</v>
      </c>
    </row>
    <row r="94" spans="1:14" ht="15" x14ac:dyDescent="0.3">
      <c r="A94" s="54" t="s">
        <v>75</v>
      </c>
      <c r="B94" s="55" t="s">
        <v>363</v>
      </c>
      <c r="C94" s="60">
        <v>666820</v>
      </c>
      <c r="D94" s="60">
        <v>0</v>
      </c>
      <c r="E94" s="60">
        <v>0</v>
      </c>
      <c r="F94" s="60">
        <v>0</v>
      </c>
      <c r="G94" s="60">
        <v>0</v>
      </c>
      <c r="H94" s="60">
        <v>666820</v>
      </c>
      <c r="I94" s="60">
        <v>-666820</v>
      </c>
      <c r="J94" s="60">
        <v>0</v>
      </c>
      <c r="K94" s="60">
        <v>0</v>
      </c>
      <c r="L94" s="60">
        <v>0</v>
      </c>
      <c r="M94" s="60">
        <v>0</v>
      </c>
      <c r="N94" s="62">
        <v>0</v>
      </c>
    </row>
    <row r="95" spans="1:14" ht="15" x14ac:dyDescent="0.3">
      <c r="A95" s="54" t="s">
        <v>75</v>
      </c>
      <c r="B95" s="55" t="s">
        <v>361</v>
      </c>
      <c r="C95" s="60">
        <v>736594</v>
      </c>
      <c r="D95" s="60">
        <v>0</v>
      </c>
      <c r="E95" s="60">
        <v>0</v>
      </c>
      <c r="F95" s="60">
        <v>0</v>
      </c>
      <c r="G95" s="60">
        <v>0</v>
      </c>
      <c r="H95" s="60">
        <v>736594</v>
      </c>
      <c r="I95" s="60">
        <v>-736594</v>
      </c>
      <c r="J95" s="60">
        <v>0</v>
      </c>
      <c r="K95" s="60">
        <v>0</v>
      </c>
      <c r="L95" s="60">
        <v>0</v>
      </c>
      <c r="M95" s="60">
        <v>0</v>
      </c>
      <c r="N95" s="61">
        <v>0</v>
      </c>
    </row>
    <row r="96" spans="1:14" ht="15" x14ac:dyDescent="0.3">
      <c r="A96" s="54" t="s">
        <v>75</v>
      </c>
      <c r="B96" s="55" t="s">
        <v>355</v>
      </c>
      <c r="C96" s="60">
        <v>767205</v>
      </c>
      <c r="D96" s="60">
        <v>-877</v>
      </c>
      <c r="E96" s="60">
        <v>0</v>
      </c>
      <c r="F96" s="60">
        <v>0</v>
      </c>
      <c r="G96" s="60">
        <v>0</v>
      </c>
      <c r="H96" s="60">
        <v>766328</v>
      </c>
      <c r="I96" s="60">
        <v>-766328</v>
      </c>
      <c r="J96" s="60">
        <v>0</v>
      </c>
      <c r="K96" s="60">
        <v>0</v>
      </c>
      <c r="L96" s="60">
        <v>0</v>
      </c>
      <c r="M96" s="60">
        <v>0</v>
      </c>
      <c r="N96" s="61">
        <v>0</v>
      </c>
    </row>
    <row r="97" spans="1:14" ht="15" x14ac:dyDescent="0.3">
      <c r="A97" s="54" t="s">
        <v>75</v>
      </c>
      <c r="B97" s="55" t="s">
        <v>64</v>
      </c>
      <c r="C97" s="60">
        <v>772325</v>
      </c>
      <c r="D97" s="60">
        <v>0</v>
      </c>
      <c r="E97" s="60">
        <v>0</v>
      </c>
      <c r="F97" s="60">
        <v>0</v>
      </c>
      <c r="G97" s="60">
        <v>0</v>
      </c>
      <c r="H97" s="60">
        <v>772325</v>
      </c>
      <c r="I97" s="60">
        <v>-772325</v>
      </c>
      <c r="J97" s="60">
        <v>0</v>
      </c>
      <c r="K97" s="60">
        <v>0</v>
      </c>
      <c r="L97" s="60">
        <v>0</v>
      </c>
      <c r="M97" s="60">
        <v>0</v>
      </c>
      <c r="N97" s="61">
        <v>0</v>
      </c>
    </row>
    <row r="98" spans="1:14" ht="15" x14ac:dyDescent="0.3">
      <c r="A98" s="54" t="s">
        <v>75</v>
      </c>
      <c r="B98" s="55" t="s">
        <v>65</v>
      </c>
      <c r="C98" s="60">
        <v>711991</v>
      </c>
      <c r="D98" s="60">
        <v>-284</v>
      </c>
      <c r="E98" s="60">
        <v>0</v>
      </c>
      <c r="F98" s="60">
        <v>0</v>
      </c>
      <c r="G98" s="60">
        <v>0</v>
      </c>
      <c r="H98" s="60">
        <v>711707</v>
      </c>
      <c r="I98" s="60">
        <v>-711707</v>
      </c>
      <c r="J98" s="60">
        <v>0</v>
      </c>
      <c r="K98" s="60">
        <v>0</v>
      </c>
      <c r="L98" s="60">
        <v>0</v>
      </c>
      <c r="M98" s="60">
        <v>0</v>
      </c>
      <c r="N98" s="61">
        <v>0</v>
      </c>
    </row>
    <row r="99" spans="1:14" ht="15" x14ac:dyDescent="0.3">
      <c r="A99" s="54" t="s">
        <v>75</v>
      </c>
      <c r="B99" s="55" t="s">
        <v>66</v>
      </c>
      <c r="C99" s="60">
        <v>587824</v>
      </c>
      <c r="D99" s="60">
        <v>-1776</v>
      </c>
      <c r="E99" s="60">
        <v>0</v>
      </c>
      <c r="F99" s="60">
        <v>0</v>
      </c>
      <c r="G99" s="60">
        <v>0</v>
      </c>
      <c r="H99" s="60">
        <v>586048</v>
      </c>
      <c r="I99" s="60">
        <v>-586048</v>
      </c>
      <c r="J99" s="60">
        <v>0</v>
      </c>
      <c r="K99" s="60">
        <v>0</v>
      </c>
      <c r="L99" s="60">
        <v>0</v>
      </c>
      <c r="M99" s="60">
        <v>0</v>
      </c>
      <c r="N99" s="61">
        <v>0</v>
      </c>
    </row>
    <row r="100" spans="1:14" ht="15" x14ac:dyDescent="0.3">
      <c r="A100" s="54" t="s">
        <v>75</v>
      </c>
      <c r="B100" s="55" t="s">
        <v>38</v>
      </c>
      <c r="C100" s="60">
        <v>602302</v>
      </c>
      <c r="D100" s="60">
        <v>0</v>
      </c>
      <c r="E100" s="60">
        <v>0</v>
      </c>
      <c r="F100" s="60">
        <v>0</v>
      </c>
      <c r="G100" s="60">
        <v>0</v>
      </c>
      <c r="H100" s="60">
        <v>602302</v>
      </c>
      <c r="I100" s="60">
        <v>-602302</v>
      </c>
      <c r="J100" s="60">
        <v>0</v>
      </c>
      <c r="K100" s="60">
        <v>0</v>
      </c>
      <c r="L100" s="60">
        <v>0</v>
      </c>
      <c r="M100" s="60">
        <v>0</v>
      </c>
      <c r="N100" s="61">
        <v>0</v>
      </c>
    </row>
    <row r="101" spans="1:14" ht="15" x14ac:dyDescent="0.3">
      <c r="A101" s="54" t="s">
        <v>75</v>
      </c>
      <c r="B101" s="55" t="s">
        <v>67</v>
      </c>
      <c r="C101" s="60">
        <v>613567</v>
      </c>
      <c r="D101" s="60">
        <v>0</v>
      </c>
      <c r="E101" s="60">
        <v>0</v>
      </c>
      <c r="F101" s="60">
        <v>0</v>
      </c>
      <c r="G101" s="60">
        <v>0</v>
      </c>
      <c r="H101" s="60">
        <v>613567</v>
      </c>
      <c r="I101" s="60">
        <v>-613567</v>
      </c>
      <c r="J101" s="60">
        <v>0</v>
      </c>
      <c r="K101" s="60">
        <v>0</v>
      </c>
      <c r="L101" s="60">
        <v>0</v>
      </c>
      <c r="M101" s="60">
        <v>0</v>
      </c>
      <c r="N101" s="61">
        <v>0</v>
      </c>
    </row>
    <row r="102" spans="1:14" ht="15" x14ac:dyDescent="0.3">
      <c r="A102" s="54" t="s">
        <v>75</v>
      </c>
      <c r="B102" s="55" t="s">
        <v>68</v>
      </c>
      <c r="C102" s="60">
        <v>557290</v>
      </c>
      <c r="D102" s="60">
        <v>0</v>
      </c>
      <c r="E102" s="60">
        <v>0</v>
      </c>
      <c r="F102" s="60">
        <v>0</v>
      </c>
      <c r="G102" s="60">
        <v>0</v>
      </c>
      <c r="H102" s="60">
        <v>557290</v>
      </c>
      <c r="I102" s="60">
        <v>-557290</v>
      </c>
      <c r="J102" s="60">
        <v>0</v>
      </c>
      <c r="K102" s="60">
        <v>0</v>
      </c>
      <c r="L102" s="60">
        <v>0</v>
      </c>
      <c r="M102" s="60">
        <v>0</v>
      </c>
      <c r="N102" s="61">
        <v>0</v>
      </c>
    </row>
    <row r="103" spans="1:14" ht="15" x14ac:dyDescent="0.3">
      <c r="A103" s="54" t="s">
        <v>75</v>
      </c>
      <c r="B103" s="55" t="s">
        <v>69</v>
      </c>
      <c r="C103" s="60">
        <v>561214</v>
      </c>
      <c r="D103" s="60">
        <v>0</v>
      </c>
      <c r="E103" s="60">
        <v>0</v>
      </c>
      <c r="F103" s="60">
        <v>0</v>
      </c>
      <c r="G103" s="60">
        <v>0</v>
      </c>
      <c r="H103" s="60">
        <v>561214</v>
      </c>
      <c r="I103" s="60">
        <v>-561214</v>
      </c>
      <c r="J103" s="60">
        <v>0</v>
      </c>
      <c r="K103" s="60">
        <v>0</v>
      </c>
      <c r="L103" s="60">
        <v>0</v>
      </c>
      <c r="M103" s="60">
        <v>0</v>
      </c>
      <c r="N103" s="61">
        <v>0</v>
      </c>
    </row>
    <row r="104" spans="1:14" ht="15" x14ac:dyDescent="0.3">
      <c r="A104" s="54" t="s">
        <v>75</v>
      </c>
      <c r="B104" s="55" t="s">
        <v>70</v>
      </c>
      <c r="C104" s="60">
        <v>522192</v>
      </c>
      <c r="D104" s="60">
        <v>-509</v>
      </c>
      <c r="E104" s="60">
        <v>0</v>
      </c>
      <c r="F104" s="60">
        <v>0</v>
      </c>
      <c r="G104" s="60">
        <v>0</v>
      </c>
      <c r="H104" s="60">
        <v>521683</v>
      </c>
      <c r="I104" s="60">
        <v>-521683</v>
      </c>
      <c r="J104" s="60">
        <v>0</v>
      </c>
      <c r="K104" s="60">
        <v>0</v>
      </c>
      <c r="L104" s="60">
        <v>0</v>
      </c>
      <c r="M104" s="60">
        <v>0</v>
      </c>
      <c r="N104" s="61">
        <v>0</v>
      </c>
    </row>
    <row r="105" spans="1:14" ht="15" x14ac:dyDescent="0.3">
      <c r="A105" s="54" t="s">
        <v>75</v>
      </c>
      <c r="B105" s="55" t="s">
        <v>71</v>
      </c>
      <c r="C105" s="60">
        <v>577185</v>
      </c>
      <c r="D105" s="60">
        <v>-133</v>
      </c>
      <c r="E105" s="60">
        <v>0</v>
      </c>
      <c r="F105" s="60">
        <v>0</v>
      </c>
      <c r="G105" s="60">
        <v>0</v>
      </c>
      <c r="H105" s="60">
        <v>577052</v>
      </c>
      <c r="I105" s="60">
        <v>-577052</v>
      </c>
      <c r="J105" s="60">
        <v>0</v>
      </c>
      <c r="K105" s="60">
        <v>0</v>
      </c>
      <c r="L105" s="60">
        <v>0</v>
      </c>
      <c r="M105" s="60">
        <v>0</v>
      </c>
      <c r="N105" s="61">
        <v>0</v>
      </c>
    </row>
    <row r="106" spans="1:14" ht="15" x14ac:dyDescent="0.3">
      <c r="A106" s="54" t="s">
        <v>75</v>
      </c>
      <c r="B106" s="55" t="s">
        <v>39</v>
      </c>
      <c r="C106" s="60">
        <v>451814</v>
      </c>
      <c r="D106" s="60">
        <v>-359</v>
      </c>
      <c r="E106" s="60">
        <v>0</v>
      </c>
      <c r="F106" s="60">
        <v>0</v>
      </c>
      <c r="G106" s="60">
        <v>0</v>
      </c>
      <c r="H106" s="60">
        <v>451455</v>
      </c>
      <c r="I106" s="60">
        <v>-451455</v>
      </c>
      <c r="J106" s="60">
        <v>0</v>
      </c>
      <c r="K106" s="60">
        <v>46822</v>
      </c>
      <c r="L106" s="60">
        <v>-46822</v>
      </c>
      <c r="M106" s="60">
        <v>0</v>
      </c>
      <c r="N106" s="61">
        <v>0</v>
      </c>
    </row>
    <row r="107" spans="1:14" ht="15" x14ac:dyDescent="0.3">
      <c r="A107" s="54" t="s">
        <v>75</v>
      </c>
      <c r="B107" s="55" t="s">
        <v>40</v>
      </c>
      <c r="C107" s="60">
        <v>685223</v>
      </c>
      <c r="D107" s="60">
        <v>0</v>
      </c>
      <c r="E107" s="60">
        <v>0</v>
      </c>
      <c r="F107" s="60">
        <v>0</v>
      </c>
      <c r="G107" s="60">
        <v>0</v>
      </c>
      <c r="H107" s="60">
        <v>685223</v>
      </c>
      <c r="I107" s="60">
        <v>-685223</v>
      </c>
      <c r="J107" s="60">
        <v>0</v>
      </c>
      <c r="K107" s="60">
        <v>7027</v>
      </c>
      <c r="L107" s="60">
        <v>-7027</v>
      </c>
      <c r="M107" s="60">
        <v>0</v>
      </c>
      <c r="N107" s="61">
        <v>0</v>
      </c>
    </row>
    <row r="108" spans="1:14" ht="15" x14ac:dyDescent="0.3">
      <c r="A108" s="54" t="s">
        <v>75</v>
      </c>
      <c r="B108" s="55" t="s">
        <v>41</v>
      </c>
      <c r="C108" s="60">
        <v>562473</v>
      </c>
      <c r="D108" s="60">
        <v>0</v>
      </c>
      <c r="E108" s="60">
        <v>0</v>
      </c>
      <c r="F108" s="60">
        <v>0</v>
      </c>
      <c r="G108" s="60">
        <v>0</v>
      </c>
      <c r="H108" s="60">
        <v>562473</v>
      </c>
      <c r="I108" s="60">
        <v>-562473</v>
      </c>
      <c r="J108" s="60">
        <v>0</v>
      </c>
      <c r="K108" s="60">
        <v>5271</v>
      </c>
      <c r="L108" s="60">
        <v>-5271</v>
      </c>
      <c r="M108" s="60">
        <v>0</v>
      </c>
      <c r="N108" s="61">
        <v>0</v>
      </c>
    </row>
    <row r="109" spans="1:14" ht="15" x14ac:dyDescent="0.3">
      <c r="A109" s="54" t="s">
        <v>75</v>
      </c>
      <c r="B109" s="55" t="s">
        <v>42</v>
      </c>
      <c r="C109" s="60">
        <v>582422</v>
      </c>
      <c r="D109" s="60">
        <v>0</v>
      </c>
      <c r="E109" s="60">
        <v>0</v>
      </c>
      <c r="F109" s="60">
        <v>0</v>
      </c>
      <c r="G109" s="60">
        <v>0</v>
      </c>
      <c r="H109" s="60">
        <v>582422</v>
      </c>
      <c r="I109" s="60">
        <v>-582422</v>
      </c>
      <c r="J109" s="60">
        <v>0</v>
      </c>
      <c r="K109" s="60">
        <v>0</v>
      </c>
      <c r="L109" s="60">
        <v>0</v>
      </c>
      <c r="M109" s="60">
        <v>0</v>
      </c>
      <c r="N109" s="61">
        <v>0</v>
      </c>
    </row>
    <row r="110" spans="1:14" ht="15" x14ac:dyDescent="0.3">
      <c r="A110" s="54" t="s">
        <v>75</v>
      </c>
      <c r="B110" s="55" t="s">
        <v>43</v>
      </c>
      <c r="C110" s="60">
        <v>547691</v>
      </c>
      <c r="D110" s="60">
        <v>-25833</v>
      </c>
      <c r="E110" s="60">
        <v>0</v>
      </c>
      <c r="F110" s="60">
        <v>0</v>
      </c>
      <c r="G110" s="60">
        <v>0</v>
      </c>
      <c r="H110" s="60">
        <v>521858</v>
      </c>
      <c r="I110" s="60">
        <v>-521858</v>
      </c>
      <c r="J110" s="60">
        <v>0</v>
      </c>
      <c r="K110" s="60">
        <v>64078</v>
      </c>
      <c r="L110" s="60">
        <v>-64078</v>
      </c>
      <c r="M110" s="60">
        <v>0</v>
      </c>
      <c r="N110" s="61">
        <v>0</v>
      </c>
    </row>
    <row r="111" spans="1:14" ht="15" x14ac:dyDescent="0.3">
      <c r="A111" s="54" t="s">
        <v>75</v>
      </c>
      <c r="B111" s="55" t="s">
        <v>44</v>
      </c>
      <c r="C111" s="60">
        <v>528734</v>
      </c>
      <c r="D111" s="60">
        <v>-208</v>
      </c>
      <c r="E111" s="60">
        <v>0</v>
      </c>
      <c r="F111" s="60">
        <v>0</v>
      </c>
      <c r="G111" s="60">
        <v>0</v>
      </c>
      <c r="H111" s="60">
        <v>528526</v>
      </c>
      <c r="I111" s="60">
        <v>-528526</v>
      </c>
      <c r="J111" s="60">
        <v>0</v>
      </c>
      <c r="K111" s="60">
        <v>878</v>
      </c>
      <c r="L111" s="60">
        <v>-878</v>
      </c>
      <c r="M111" s="60">
        <v>0</v>
      </c>
      <c r="N111" s="61">
        <v>0</v>
      </c>
    </row>
    <row r="112" spans="1:14" ht="15" x14ac:dyDescent="0.3">
      <c r="A112" s="54" t="s">
        <v>75</v>
      </c>
      <c r="B112" s="55" t="s">
        <v>45</v>
      </c>
      <c r="C112" s="60">
        <v>542294</v>
      </c>
      <c r="D112" s="60">
        <v>-124</v>
      </c>
      <c r="E112" s="60">
        <v>0</v>
      </c>
      <c r="F112" s="60">
        <v>0</v>
      </c>
      <c r="G112" s="60">
        <v>0</v>
      </c>
      <c r="H112" s="60">
        <v>542170</v>
      </c>
      <c r="I112" s="60">
        <v>-542170</v>
      </c>
      <c r="J112" s="60">
        <v>0</v>
      </c>
      <c r="K112" s="60">
        <v>16410</v>
      </c>
      <c r="L112" s="60">
        <v>-16410</v>
      </c>
      <c r="M112" s="60">
        <v>0</v>
      </c>
      <c r="N112" s="61">
        <v>0</v>
      </c>
    </row>
    <row r="113" spans="1:14" ht="15" x14ac:dyDescent="0.3">
      <c r="A113" s="54" t="s">
        <v>75</v>
      </c>
      <c r="B113" s="55" t="s">
        <v>46</v>
      </c>
      <c r="C113" s="60">
        <v>363726</v>
      </c>
      <c r="D113" s="60">
        <v>-1561</v>
      </c>
      <c r="E113" s="60">
        <v>0</v>
      </c>
      <c r="F113" s="60">
        <v>0</v>
      </c>
      <c r="G113" s="60">
        <v>0</v>
      </c>
      <c r="H113" s="60">
        <v>362165</v>
      </c>
      <c r="I113" s="60">
        <v>-362165</v>
      </c>
      <c r="J113" s="60">
        <v>0</v>
      </c>
      <c r="K113" s="60">
        <v>0</v>
      </c>
      <c r="L113" s="60">
        <v>0</v>
      </c>
      <c r="M113" s="60">
        <v>0</v>
      </c>
      <c r="N113" s="61">
        <v>0</v>
      </c>
    </row>
    <row r="114" spans="1:14" ht="15" x14ac:dyDescent="0.3">
      <c r="A114" s="54" t="s">
        <v>75</v>
      </c>
      <c r="B114" s="55" t="s">
        <v>47</v>
      </c>
      <c r="C114" s="60">
        <v>299049</v>
      </c>
      <c r="D114" s="60">
        <v>-245</v>
      </c>
      <c r="E114" s="60">
        <v>0</v>
      </c>
      <c r="F114" s="60">
        <v>0</v>
      </c>
      <c r="G114" s="60">
        <v>0</v>
      </c>
      <c r="H114" s="60">
        <v>298804</v>
      </c>
      <c r="I114" s="60">
        <v>-298804</v>
      </c>
      <c r="J114" s="60">
        <v>0</v>
      </c>
      <c r="K114" s="60">
        <v>0</v>
      </c>
      <c r="L114" s="60">
        <v>0</v>
      </c>
      <c r="M114" s="60">
        <v>0</v>
      </c>
      <c r="N114" s="61">
        <v>0</v>
      </c>
    </row>
    <row r="115" spans="1:14" ht="15" x14ac:dyDescent="0.3">
      <c r="A115" s="54" t="s">
        <v>75</v>
      </c>
      <c r="B115" s="55" t="s">
        <v>48</v>
      </c>
      <c r="C115" s="60">
        <v>271139</v>
      </c>
      <c r="D115" s="60">
        <v>-5532</v>
      </c>
      <c r="E115" s="60">
        <v>0</v>
      </c>
      <c r="F115" s="60">
        <v>0</v>
      </c>
      <c r="G115" s="60">
        <v>0</v>
      </c>
      <c r="H115" s="60">
        <v>265607</v>
      </c>
      <c r="I115" s="60">
        <v>-265607</v>
      </c>
      <c r="J115" s="60">
        <v>0</v>
      </c>
      <c r="K115" s="60">
        <v>87456</v>
      </c>
      <c r="L115" s="60">
        <v>-87456</v>
      </c>
      <c r="M115" s="60">
        <v>0</v>
      </c>
      <c r="N115" s="61">
        <v>0</v>
      </c>
    </row>
    <row r="116" spans="1:14" ht="15" x14ac:dyDescent="0.3">
      <c r="A116" s="54" t="s">
        <v>75</v>
      </c>
      <c r="B116" s="55" t="s">
        <v>49</v>
      </c>
      <c r="C116" s="60">
        <v>337428</v>
      </c>
      <c r="D116" s="60">
        <v>0</v>
      </c>
      <c r="E116" s="60">
        <v>0</v>
      </c>
      <c r="F116" s="60">
        <v>0</v>
      </c>
      <c r="G116" s="60">
        <v>0</v>
      </c>
      <c r="H116" s="60">
        <v>337428</v>
      </c>
      <c r="I116" s="60">
        <v>-337428</v>
      </c>
      <c r="J116" s="60">
        <v>0</v>
      </c>
      <c r="K116" s="60">
        <v>26911</v>
      </c>
      <c r="L116" s="60">
        <v>-26911</v>
      </c>
      <c r="M116" s="60">
        <v>0</v>
      </c>
      <c r="N116" s="61">
        <v>0</v>
      </c>
    </row>
    <row r="117" spans="1:14" ht="15" x14ac:dyDescent="0.3">
      <c r="A117" s="54" t="s">
        <v>75</v>
      </c>
      <c r="B117" s="55" t="s">
        <v>50</v>
      </c>
      <c r="C117" s="60">
        <v>244590</v>
      </c>
      <c r="D117" s="60">
        <v>-183</v>
      </c>
      <c r="E117" s="60">
        <v>0</v>
      </c>
      <c r="F117" s="60">
        <v>0</v>
      </c>
      <c r="G117" s="60">
        <v>0</v>
      </c>
      <c r="H117" s="60">
        <v>244407</v>
      </c>
      <c r="I117" s="60">
        <v>-244407</v>
      </c>
      <c r="J117" s="60">
        <v>0</v>
      </c>
      <c r="K117" s="60">
        <v>41999</v>
      </c>
      <c r="L117" s="60">
        <v>-41999</v>
      </c>
      <c r="M117" s="60">
        <v>0</v>
      </c>
      <c r="N117" s="61">
        <v>0</v>
      </c>
    </row>
    <row r="118" spans="1:14" ht="15" x14ac:dyDescent="0.3">
      <c r="A118" s="54" t="s">
        <v>75</v>
      </c>
      <c r="B118" s="55" t="s">
        <v>51</v>
      </c>
      <c r="C118" s="60">
        <v>501657</v>
      </c>
      <c r="D118" s="60">
        <v>-245678</v>
      </c>
      <c r="E118" s="60">
        <v>0</v>
      </c>
      <c r="F118" s="60">
        <v>0</v>
      </c>
      <c r="G118" s="60">
        <v>0</v>
      </c>
      <c r="H118" s="60">
        <v>255979</v>
      </c>
      <c r="I118" s="60">
        <v>-255979</v>
      </c>
      <c r="J118" s="60">
        <v>0</v>
      </c>
      <c r="K118" s="60">
        <v>41091</v>
      </c>
      <c r="L118" s="60">
        <v>-41091</v>
      </c>
      <c r="M118" s="60">
        <v>0</v>
      </c>
      <c r="N118" s="61">
        <v>0</v>
      </c>
    </row>
    <row r="119" spans="1:14" ht="15" x14ac:dyDescent="0.3">
      <c r="A119" s="54" t="s">
        <v>75</v>
      </c>
      <c r="B119" s="55" t="s">
        <v>52</v>
      </c>
      <c r="C119" s="60">
        <v>532796</v>
      </c>
      <c r="D119" s="60">
        <v>-244731</v>
      </c>
      <c r="E119" s="60">
        <v>0</v>
      </c>
      <c r="F119" s="60">
        <v>0</v>
      </c>
      <c r="G119" s="60">
        <v>0</v>
      </c>
      <c r="H119" s="60">
        <v>288065</v>
      </c>
      <c r="I119" s="60">
        <v>-288065</v>
      </c>
      <c r="J119" s="60">
        <v>0</v>
      </c>
      <c r="K119" s="60">
        <v>80182</v>
      </c>
      <c r="L119" s="60">
        <v>-80182</v>
      </c>
      <c r="M119" s="60">
        <v>0</v>
      </c>
      <c r="N119" s="61">
        <v>0</v>
      </c>
    </row>
    <row r="120" spans="1:14" ht="15" x14ac:dyDescent="0.3">
      <c r="A120" s="54" t="s">
        <v>75</v>
      </c>
      <c r="B120" s="55" t="s">
        <v>53</v>
      </c>
      <c r="C120" s="60">
        <v>555830</v>
      </c>
      <c r="D120" s="60">
        <v>-236292</v>
      </c>
      <c r="E120" s="60">
        <v>0</v>
      </c>
      <c r="F120" s="60">
        <v>0</v>
      </c>
      <c r="G120" s="60">
        <v>0</v>
      </c>
      <c r="H120" s="60">
        <v>319538</v>
      </c>
      <c r="I120" s="60">
        <v>-319538</v>
      </c>
      <c r="J120" s="60">
        <v>0</v>
      </c>
      <c r="K120" s="60">
        <v>8422</v>
      </c>
      <c r="L120" s="60">
        <v>-8422</v>
      </c>
      <c r="M120" s="60">
        <v>0</v>
      </c>
      <c r="N120" s="61">
        <v>0</v>
      </c>
    </row>
    <row r="121" spans="1:14" ht="15" x14ac:dyDescent="0.3">
      <c r="A121" s="54" t="s">
        <v>75</v>
      </c>
      <c r="B121" s="55" t="s">
        <v>54</v>
      </c>
      <c r="C121" s="60">
        <v>566686</v>
      </c>
      <c r="D121" s="60">
        <v>-229967</v>
      </c>
      <c r="E121" s="60">
        <v>0</v>
      </c>
      <c r="F121" s="60">
        <v>0</v>
      </c>
      <c r="G121" s="60">
        <v>0</v>
      </c>
      <c r="H121" s="60">
        <v>336719</v>
      </c>
      <c r="I121" s="60">
        <v>-336719</v>
      </c>
      <c r="J121" s="60">
        <v>0</v>
      </c>
      <c r="K121" s="60">
        <v>0</v>
      </c>
      <c r="L121" s="60">
        <v>0</v>
      </c>
      <c r="M121" s="60">
        <v>0</v>
      </c>
      <c r="N121" s="61">
        <v>0</v>
      </c>
    </row>
    <row r="122" spans="1:14" ht="15" x14ac:dyDescent="0.3">
      <c r="A122" s="54" t="s">
        <v>75</v>
      </c>
      <c r="B122" s="55" t="s">
        <v>55</v>
      </c>
      <c r="C122" s="60">
        <v>734231</v>
      </c>
      <c r="D122" s="60">
        <v>-194707</v>
      </c>
      <c r="E122" s="60">
        <v>0</v>
      </c>
      <c r="F122" s="60">
        <v>0</v>
      </c>
      <c r="G122" s="60">
        <v>0</v>
      </c>
      <c r="H122" s="60">
        <v>539524</v>
      </c>
      <c r="I122" s="60">
        <v>-539524</v>
      </c>
      <c r="J122" s="60">
        <v>0</v>
      </c>
      <c r="K122" s="60">
        <v>0</v>
      </c>
      <c r="L122" s="60">
        <v>0</v>
      </c>
      <c r="M122" s="60">
        <v>0</v>
      </c>
      <c r="N122" s="61">
        <v>0</v>
      </c>
    </row>
    <row r="123" spans="1:14" ht="15" x14ac:dyDescent="0.3">
      <c r="A123" s="54" t="s">
        <v>75</v>
      </c>
      <c r="B123" s="55" t="s">
        <v>56</v>
      </c>
      <c r="C123" s="60">
        <v>1222943</v>
      </c>
      <c r="D123" s="60">
        <v>-175157</v>
      </c>
      <c r="E123" s="60">
        <v>0</v>
      </c>
      <c r="F123" s="60">
        <v>0</v>
      </c>
      <c r="G123" s="60">
        <v>0</v>
      </c>
      <c r="H123" s="60">
        <v>1047786</v>
      </c>
      <c r="I123" s="60">
        <v>-1047786</v>
      </c>
      <c r="J123" s="60">
        <v>0</v>
      </c>
      <c r="K123" s="60">
        <v>0</v>
      </c>
      <c r="L123" s="60">
        <v>0</v>
      </c>
      <c r="M123" s="60">
        <v>0</v>
      </c>
      <c r="N123" s="62">
        <v>0</v>
      </c>
    </row>
    <row r="124" spans="1:14" ht="15" x14ac:dyDescent="0.3">
      <c r="A124" s="54" t="s">
        <v>75</v>
      </c>
      <c r="B124" s="55" t="s">
        <v>57</v>
      </c>
      <c r="C124" s="60">
        <v>1401348</v>
      </c>
      <c r="D124" s="60">
        <v>-207483</v>
      </c>
      <c r="E124" s="60">
        <v>0</v>
      </c>
      <c r="F124" s="60">
        <v>0</v>
      </c>
      <c r="G124" s="60">
        <v>0</v>
      </c>
      <c r="H124" s="60">
        <v>1193865</v>
      </c>
      <c r="I124" s="60">
        <v>-1193865</v>
      </c>
      <c r="J124" s="60">
        <v>0</v>
      </c>
      <c r="K124" s="60">
        <v>0</v>
      </c>
      <c r="L124" s="60">
        <v>0</v>
      </c>
      <c r="M124" s="60">
        <v>0</v>
      </c>
      <c r="N124" s="62">
        <v>0</v>
      </c>
    </row>
    <row r="125" spans="1:14" ht="15" x14ac:dyDescent="0.3">
      <c r="A125" s="54" t="s">
        <v>76</v>
      </c>
      <c r="B125" s="55" t="s">
        <v>40</v>
      </c>
      <c r="C125" s="60">
        <v>1642795</v>
      </c>
      <c r="D125" s="60">
        <v>-100651</v>
      </c>
      <c r="E125" s="60">
        <v>0</v>
      </c>
      <c r="F125" s="60">
        <v>0</v>
      </c>
      <c r="G125" s="60">
        <v>0</v>
      </c>
      <c r="H125" s="60">
        <v>1542144</v>
      </c>
      <c r="I125" s="60">
        <v>0</v>
      </c>
      <c r="J125" s="60">
        <v>1542144</v>
      </c>
      <c r="K125" s="60">
        <v>0</v>
      </c>
      <c r="L125" s="60">
        <v>0</v>
      </c>
      <c r="M125" s="60">
        <v>0</v>
      </c>
      <c r="N125" s="62">
        <v>1542144</v>
      </c>
    </row>
    <row r="126" spans="1:14" ht="15" x14ac:dyDescent="0.3">
      <c r="A126" s="54" t="s">
        <v>76</v>
      </c>
      <c r="B126" s="55" t="s">
        <v>41</v>
      </c>
      <c r="C126" s="60">
        <v>23987594</v>
      </c>
      <c r="D126" s="60">
        <v>-4128484</v>
      </c>
      <c r="E126" s="60">
        <v>0</v>
      </c>
      <c r="F126" s="60">
        <v>0</v>
      </c>
      <c r="G126" s="60">
        <v>0</v>
      </c>
      <c r="H126" s="60">
        <v>19859110</v>
      </c>
      <c r="I126" s="60">
        <v>0</v>
      </c>
      <c r="J126" s="60">
        <v>19859110</v>
      </c>
      <c r="K126" s="60">
        <v>0</v>
      </c>
      <c r="L126" s="60">
        <v>0</v>
      </c>
      <c r="M126" s="60">
        <v>0</v>
      </c>
      <c r="N126" s="62">
        <v>19859110</v>
      </c>
    </row>
    <row r="127" spans="1:14" ht="15" x14ac:dyDescent="0.3">
      <c r="A127" s="54" t="s">
        <v>76</v>
      </c>
      <c r="B127" s="55" t="s">
        <v>42</v>
      </c>
      <c r="C127" s="60">
        <v>25571229</v>
      </c>
      <c r="D127" s="60">
        <v>-7350810</v>
      </c>
      <c r="E127" s="60">
        <v>0</v>
      </c>
      <c r="F127" s="60">
        <v>0</v>
      </c>
      <c r="G127" s="60">
        <v>0</v>
      </c>
      <c r="H127" s="60">
        <v>18220419</v>
      </c>
      <c r="I127" s="60">
        <v>0</v>
      </c>
      <c r="J127" s="60">
        <v>18220419</v>
      </c>
      <c r="K127" s="60">
        <v>0</v>
      </c>
      <c r="L127" s="60">
        <v>0</v>
      </c>
      <c r="M127" s="60">
        <v>0</v>
      </c>
      <c r="N127" s="62">
        <v>18220419</v>
      </c>
    </row>
    <row r="128" spans="1:14" ht="15" x14ac:dyDescent="0.3">
      <c r="A128" s="54" t="s">
        <v>76</v>
      </c>
      <c r="B128" s="55" t="s">
        <v>43</v>
      </c>
      <c r="C128" s="60">
        <v>23381540</v>
      </c>
      <c r="D128" s="60">
        <v>-6152111</v>
      </c>
      <c r="E128" s="60">
        <v>0</v>
      </c>
      <c r="F128" s="60">
        <v>0</v>
      </c>
      <c r="G128" s="60">
        <v>0</v>
      </c>
      <c r="H128" s="60">
        <v>17229429</v>
      </c>
      <c r="I128" s="60">
        <v>-17229429</v>
      </c>
      <c r="J128" s="60">
        <v>0</v>
      </c>
      <c r="K128" s="60">
        <v>7522234</v>
      </c>
      <c r="L128" s="60">
        <v>-6773030</v>
      </c>
      <c r="M128" s="60">
        <v>749204</v>
      </c>
      <c r="N128" s="62">
        <v>-749204</v>
      </c>
    </row>
    <row r="129" spans="1:14" ht="15" x14ac:dyDescent="0.3">
      <c r="A129" s="54" t="s">
        <v>76</v>
      </c>
      <c r="B129" s="55" t="s">
        <v>44</v>
      </c>
      <c r="C129" s="60">
        <v>21984307</v>
      </c>
      <c r="D129" s="60">
        <v>-4759228</v>
      </c>
      <c r="E129" s="60">
        <v>0</v>
      </c>
      <c r="F129" s="60">
        <v>0</v>
      </c>
      <c r="G129" s="60">
        <v>0</v>
      </c>
      <c r="H129" s="60">
        <v>17225079</v>
      </c>
      <c r="I129" s="60">
        <v>-17202021</v>
      </c>
      <c r="J129" s="60">
        <v>23058</v>
      </c>
      <c r="K129" s="60">
        <v>4824796</v>
      </c>
      <c r="L129" s="60">
        <v>-4383981</v>
      </c>
      <c r="M129" s="60">
        <v>440815</v>
      </c>
      <c r="N129" s="61">
        <v>-417757</v>
      </c>
    </row>
    <row r="130" spans="1:14" ht="15" x14ac:dyDescent="0.3">
      <c r="A130" s="54" t="s">
        <v>76</v>
      </c>
      <c r="B130" s="55" t="s">
        <v>45</v>
      </c>
      <c r="C130" s="60">
        <v>22768749</v>
      </c>
      <c r="D130" s="60">
        <v>-2921316</v>
      </c>
      <c r="E130" s="60">
        <v>0</v>
      </c>
      <c r="F130" s="60">
        <v>0</v>
      </c>
      <c r="G130" s="60">
        <v>0</v>
      </c>
      <c r="H130" s="60">
        <v>19847433</v>
      </c>
      <c r="I130" s="60">
        <v>-19847433</v>
      </c>
      <c r="J130" s="60">
        <v>0</v>
      </c>
      <c r="K130" s="60">
        <v>3917590</v>
      </c>
      <c r="L130" s="60">
        <v>-3843233</v>
      </c>
      <c r="M130" s="60">
        <v>74357</v>
      </c>
      <c r="N130" s="62">
        <v>-74357</v>
      </c>
    </row>
    <row r="131" spans="1:14" ht="15" x14ac:dyDescent="0.3">
      <c r="A131" s="54" t="s">
        <v>76</v>
      </c>
      <c r="B131" s="55" t="s">
        <v>47</v>
      </c>
      <c r="C131" s="60">
        <v>19616313</v>
      </c>
      <c r="D131" s="60">
        <v>-5684089</v>
      </c>
      <c r="E131" s="60">
        <v>0</v>
      </c>
      <c r="F131" s="60">
        <v>0</v>
      </c>
      <c r="G131" s="60">
        <v>0</v>
      </c>
      <c r="H131" s="60">
        <v>13932224</v>
      </c>
      <c r="I131" s="60">
        <v>-13932224</v>
      </c>
      <c r="J131" s="60">
        <v>0</v>
      </c>
      <c r="K131" s="60">
        <v>0</v>
      </c>
      <c r="L131" s="60">
        <v>0</v>
      </c>
      <c r="M131" s="60">
        <v>0</v>
      </c>
      <c r="N131" s="61">
        <v>0</v>
      </c>
    </row>
    <row r="132" spans="1:14" ht="15" x14ac:dyDescent="0.3">
      <c r="A132" s="54" t="s">
        <v>76</v>
      </c>
      <c r="B132" s="55" t="s">
        <v>48</v>
      </c>
      <c r="C132" s="60">
        <v>20771268</v>
      </c>
      <c r="D132" s="60">
        <v>-6193321</v>
      </c>
      <c r="E132" s="60">
        <v>0</v>
      </c>
      <c r="F132" s="60">
        <v>0</v>
      </c>
      <c r="G132" s="60">
        <v>0</v>
      </c>
      <c r="H132" s="60">
        <v>14577947</v>
      </c>
      <c r="I132" s="60">
        <v>-14577947</v>
      </c>
      <c r="J132" s="60">
        <v>0</v>
      </c>
      <c r="K132" s="60">
        <v>25647</v>
      </c>
      <c r="L132" s="60">
        <v>-18475</v>
      </c>
      <c r="M132" s="60">
        <v>7172</v>
      </c>
      <c r="N132" s="62">
        <v>-7172</v>
      </c>
    </row>
    <row r="133" spans="1:14" ht="15" x14ac:dyDescent="0.3">
      <c r="A133" s="54" t="s">
        <v>76</v>
      </c>
      <c r="B133" s="55" t="s">
        <v>49</v>
      </c>
      <c r="C133" s="60">
        <v>17906277</v>
      </c>
      <c r="D133" s="60">
        <v>-3547346</v>
      </c>
      <c r="E133" s="60">
        <v>0</v>
      </c>
      <c r="F133" s="60">
        <v>0</v>
      </c>
      <c r="G133" s="60">
        <v>0</v>
      </c>
      <c r="H133" s="60">
        <v>14358931</v>
      </c>
      <c r="I133" s="60">
        <v>-14358931</v>
      </c>
      <c r="J133" s="60">
        <v>0</v>
      </c>
      <c r="K133" s="60">
        <v>3469501</v>
      </c>
      <c r="L133" s="60">
        <v>-3469501</v>
      </c>
      <c r="M133" s="60">
        <v>0</v>
      </c>
      <c r="N133" s="62">
        <v>0</v>
      </c>
    </row>
    <row r="134" spans="1:14" ht="15" x14ac:dyDescent="0.3">
      <c r="A134" s="54" t="s">
        <v>76</v>
      </c>
      <c r="B134" s="55" t="s">
        <v>50</v>
      </c>
      <c r="C134" s="60">
        <v>17178502</v>
      </c>
      <c r="D134" s="60">
        <v>-3486186</v>
      </c>
      <c r="E134" s="60">
        <v>0</v>
      </c>
      <c r="F134" s="60">
        <v>0</v>
      </c>
      <c r="G134" s="60">
        <v>0</v>
      </c>
      <c r="H134" s="60">
        <v>13692316</v>
      </c>
      <c r="I134" s="60">
        <v>-13691864</v>
      </c>
      <c r="J134" s="60">
        <v>452</v>
      </c>
      <c r="K134" s="60">
        <v>3459493</v>
      </c>
      <c r="L134" s="60">
        <v>-3459493</v>
      </c>
      <c r="M134" s="60">
        <v>0</v>
      </c>
      <c r="N134" s="61">
        <v>452</v>
      </c>
    </row>
    <row r="135" spans="1:14" ht="15" x14ac:dyDescent="0.3">
      <c r="A135" s="54" t="s">
        <v>76</v>
      </c>
      <c r="B135" s="55" t="s">
        <v>51</v>
      </c>
      <c r="C135" s="60">
        <v>3878869</v>
      </c>
      <c r="D135" s="60">
        <v>-1224568</v>
      </c>
      <c r="E135" s="60">
        <v>0</v>
      </c>
      <c r="F135" s="60">
        <v>0</v>
      </c>
      <c r="G135" s="60">
        <v>0</v>
      </c>
      <c r="H135" s="60">
        <v>2654301</v>
      </c>
      <c r="I135" s="60">
        <v>-2613916</v>
      </c>
      <c r="J135" s="60">
        <v>40385</v>
      </c>
      <c r="K135" s="60">
        <v>1280135</v>
      </c>
      <c r="L135" s="60">
        <v>-1280135</v>
      </c>
      <c r="M135" s="60">
        <v>0</v>
      </c>
      <c r="N135" s="61">
        <v>40385</v>
      </c>
    </row>
    <row r="136" spans="1:14" ht="15" x14ac:dyDescent="0.3">
      <c r="A136" s="54" t="s">
        <v>77</v>
      </c>
      <c r="B136" s="55" t="s">
        <v>47</v>
      </c>
      <c r="C136" s="60">
        <v>135852</v>
      </c>
      <c r="D136" s="60">
        <v>-13585</v>
      </c>
      <c r="E136" s="60">
        <v>0</v>
      </c>
      <c r="F136" s="60">
        <v>0</v>
      </c>
      <c r="G136" s="60">
        <v>0</v>
      </c>
      <c r="H136" s="60">
        <v>122267</v>
      </c>
      <c r="I136" s="60">
        <v>-122267</v>
      </c>
      <c r="J136" s="60">
        <v>0</v>
      </c>
      <c r="K136" s="60">
        <v>0</v>
      </c>
      <c r="L136" s="60">
        <v>0</v>
      </c>
      <c r="M136" s="60">
        <v>0</v>
      </c>
      <c r="N136" s="61">
        <v>0</v>
      </c>
    </row>
    <row r="137" spans="1:14" ht="15" x14ac:dyDescent="0.3">
      <c r="A137" s="54" t="s">
        <v>77</v>
      </c>
      <c r="B137" s="55" t="s">
        <v>48</v>
      </c>
      <c r="C137" s="60">
        <v>169704</v>
      </c>
      <c r="D137" s="60">
        <v>0</v>
      </c>
      <c r="E137" s="60">
        <v>0</v>
      </c>
      <c r="F137" s="60">
        <v>0</v>
      </c>
      <c r="G137" s="60">
        <v>0</v>
      </c>
      <c r="H137" s="60">
        <v>169704</v>
      </c>
      <c r="I137" s="60">
        <v>-169704</v>
      </c>
      <c r="J137" s="60">
        <v>0</v>
      </c>
      <c r="K137" s="60">
        <v>0</v>
      </c>
      <c r="L137" s="60">
        <v>0</v>
      </c>
      <c r="M137" s="60">
        <v>0</v>
      </c>
      <c r="N137" s="61">
        <v>0</v>
      </c>
    </row>
    <row r="138" spans="1:14" ht="15" x14ac:dyDescent="0.3">
      <c r="A138" s="54" t="s">
        <v>77</v>
      </c>
      <c r="B138" s="55" t="s">
        <v>49</v>
      </c>
      <c r="C138" s="60">
        <v>36299</v>
      </c>
      <c r="D138" s="60">
        <v>0</v>
      </c>
      <c r="E138" s="60">
        <v>0</v>
      </c>
      <c r="F138" s="60">
        <v>0</v>
      </c>
      <c r="G138" s="60">
        <v>0</v>
      </c>
      <c r="H138" s="60">
        <v>36299</v>
      </c>
      <c r="I138" s="60">
        <v>-36299</v>
      </c>
      <c r="J138" s="60">
        <v>0</v>
      </c>
      <c r="K138" s="60">
        <v>0</v>
      </c>
      <c r="L138" s="60">
        <v>0</v>
      </c>
      <c r="M138" s="60">
        <v>0</v>
      </c>
      <c r="N138" s="61">
        <v>0</v>
      </c>
    </row>
    <row r="139" spans="1:14" ht="15" x14ac:dyDescent="0.3">
      <c r="A139" s="54" t="s">
        <v>78</v>
      </c>
      <c r="B139" s="55" t="s">
        <v>41</v>
      </c>
      <c r="C139" s="60">
        <v>2615</v>
      </c>
      <c r="D139" s="60">
        <v>0</v>
      </c>
      <c r="E139" s="60">
        <v>0</v>
      </c>
      <c r="F139" s="60">
        <v>0</v>
      </c>
      <c r="G139" s="60">
        <v>0</v>
      </c>
      <c r="H139" s="60">
        <v>2615</v>
      </c>
      <c r="I139" s="60">
        <v>-2615</v>
      </c>
      <c r="J139" s="60">
        <v>0</v>
      </c>
      <c r="K139" s="60">
        <v>0</v>
      </c>
      <c r="L139" s="60">
        <v>0</v>
      </c>
      <c r="M139" s="60">
        <v>0</v>
      </c>
      <c r="N139" s="61">
        <v>0</v>
      </c>
    </row>
    <row r="140" spans="1:14" ht="15" x14ac:dyDescent="0.3">
      <c r="A140" s="54" t="s">
        <v>79</v>
      </c>
      <c r="B140" s="55" t="s">
        <v>51</v>
      </c>
      <c r="C140" s="60">
        <v>11988972</v>
      </c>
      <c r="D140" s="60">
        <v>-12444</v>
      </c>
      <c r="E140" s="60">
        <v>0</v>
      </c>
      <c r="F140" s="60">
        <v>0</v>
      </c>
      <c r="G140" s="60">
        <v>0</v>
      </c>
      <c r="H140" s="60">
        <v>11976528</v>
      </c>
      <c r="I140" s="60">
        <v>-11976528</v>
      </c>
      <c r="J140" s="60">
        <v>0</v>
      </c>
      <c r="K140" s="60">
        <v>58260</v>
      </c>
      <c r="L140" s="60">
        <v>-58260</v>
      </c>
      <c r="M140" s="60">
        <v>0</v>
      </c>
      <c r="N140" s="61">
        <v>0</v>
      </c>
    </row>
    <row r="141" spans="1:14" ht="15" x14ac:dyDescent="0.3">
      <c r="A141" s="54" t="s">
        <v>79</v>
      </c>
      <c r="B141" s="55" t="s">
        <v>52</v>
      </c>
      <c r="C141" s="60">
        <v>10846878</v>
      </c>
      <c r="D141" s="60">
        <v>-289892</v>
      </c>
      <c r="E141" s="60">
        <v>0</v>
      </c>
      <c r="F141" s="60">
        <v>0</v>
      </c>
      <c r="G141" s="60">
        <v>0</v>
      </c>
      <c r="H141" s="60">
        <v>10556986</v>
      </c>
      <c r="I141" s="60">
        <v>-10556986</v>
      </c>
      <c r="J141" s="60">
        <v>0</v>
      </c>
      <c r="K141" s="60">
        <v>140748</v>
      </c>
      <c r="L141" s="60">
        <v>-140748</v>
      </c>
      <c r="M141" s="60">
        <v>0</v>
      </c>
      <c r="N141" s="61">
        <v>0</v>
      </c>
    </row>
    <row r="142" spans="1:14" ht="15" x14ac:dyDescent="0.3">
      <c r="A142" s="54" t="s">
        <v>79</v>
      </c>
      <c r="B142" s="55" t="s">
        <v>53</v>
      </c>
      <c r="C142" s="60">
        <v>9719514</v>
      </c>
      <c r="D142" s="60">
        <v>-41452</v>
      </c>
      <c r="E142" s="60">
        <v>0</v>
      </c>
      <c r="F142" s="60">
        <v>0</v>
      </c>
      <c r="G142" s="60">
        <v>0</v>
      </c>
      <c r="H142" s="60">
        <v>9678062</v>
      </c>
      <c r="I142" s="60">
        <v>-9678062</v>
      </c>
      <c r="J142" s="60">
        <v>0</v>
      </c>
      <c r="K142" s="60">
        <v>230963</v>
      </c>
      <c r="L142" s="60">
        <v>-230963</v>
      </c>
      <c r="M142" s="60">
        <v>0</v>
      </c>
      <c r="N142" s="61">
        <v>0</v>
      </c>
    </row>
    <row r="143" spans="1:14" ht="15" x14ac:dyDescent="0.3">
      <c r="A143" s="54" t="s">
        <v>79</v>
      </c>
      <c r="B143" s="55" t="s">
        <v>54</v>
      </c>
      <c r="C143" s="60">
        <v>9359691</v>
      </c>
      <c r="D143" s="60">
        <v>-403236</v>
      </c>
      <c r="E143" s="60">
        <v>0</v>
      </c>
      <c r="F143" s="60">
        <v>0</v>
      </c>
      <c r="G143" s="60">
        <v>0</v>
      </c>
      <c r="H143" s="60">
        <v>8956455</v>
      </c>
      <c r="I143" s="60">
        <v>-8956455</v>
      </c>
      <c r="J143" s="60">
        <v>0</v>
      </c>
      <c r="K143" s="60">
        <v>207024</v>
      </c>
      <c r="L143" s="60">
        <v>-207024</v>
      </c>
      <c r="M143" s="60">
        <v>0</v>
      </c>
      <c r="N143" s="61">
        <v>0</v>
      </c>
    </row>
    <row r="144" spans="1:14" ht="15" x14ac:dyDescent="0.3">
      <c r="A144" s="54" t="s">
        <v>79</v>
      </c>
      <c r="B144" s="55" t="s">
        <v>55</v>
      </c>
      <c r="C144" s="60">
        <v>4828502</v>
      </c>
      <c r="D144" s="60">
        <v>-108567</v>
      </c>
      <c r="E144" s="60">
        <v>0</v>
      </c>
      <c r="F144" s="60">
        <v>0</v>
      </c>
      <c r="G144" s="60">
        <v>0</v>
      </c>
      <c r="H144" s="60">
        <v>4719935</v>
      </c>
      <c r="I144" s="60">
        <v>-4719935</v>
      </c>
      <c r="J144" s="60">
        <v>0</v>
      </c>
      <c r="K144" s="60">
        <v>130777</v>
      </c>
      <c r="L144" s="60">
        <v>-130777</v>
      </c>
      <c r="M144" s="60">
        <v>0</v>
      </c>
      <c r="N144" s="61">
        <v>0</v>
      </c>
    </row>
    <row r="145" spans="1:14" ht="15" x14ac:dyDescent="0.3">
      <c r="A145" s="54" t="s">
        <v>79</v>
      </c>
      <c r="B145" s="55" t="s">
        <v>56</v>
      </c>
      <c r="C145" s="60">
        <v>4367725</v>
      </c>
      <c r="D145" s="60">
        <v>-98873</v>
      </c>
      <c r="E145" s="60">
        <v>0</v>
      </c>
      <c r="F145" s="60">
        <v>0</v>
      </c>
      <c r="G145" s="60">
        <v>0</v>
      </c>
      <c r="H145" s="60">
        <v>4268852</v>
      </c>
      <c r="I145" s="60">
        <v>-4268852</v>
      </c>
      <c r="J145" s="60">
        <v>0</v>
      </c>
      <c r="K145" s="60">
        <v>47421</v>
      </c>
      <c r="L145" s="60">
        <v>-47421</v>
      </c>
      <c r="M145" s="60">
        <v>0</v>
      </c>
      <c r="N145" s="61">
        <v>0</v>
      </c>
    </row>
    <row r="146" spans="1:14" ht="15" x14ac:dyDescent="0.3">
      <c r="A146" s="54" t="s">
        <v>79</v>
      </c>
      <c r="B146" s="55" t="s">
        <v>57</v>
      </c>
      <c r="C146" s="60">
        <v>3698691</v>
      </c>
      <c r="D146" s="60">
        <v>-81088</v>
      </c>
      <c r="E146" s="60">
        <v>0</v>
      </c>
      <c r="F146" s="60">
        <v>0</v>
      </c>
      <c r="G146" s="60">
        <v>0</v>
      </c>
      <c r="H146" s="60">
        <v>3617603</v>
      </c>
      <c r="I146" s="60">
        <v>-3617603</v>
      </c>
      <c r="J146" s="60">
        <v>0</v>
      </c>
      <c r="K146" s="60">
        <v>56283</v>
      </c>
      <c r="L146" s="60">
        <v>-56283</v>
      </c>
      <c r="M146" s="60">
        <v>0</v>
      </c>
      <c r="N146" s="61">
        <v>0</v>
      </c>
    </row>
    <row r="147" spans="1:14" ht="15" x14ac:dyDescent="0.3">
      <c r="A147" s="54" t="s">
        <v>79</v>
      </c>
      <c r="B147" s="55" t="s">
        <v>58</v>
      </c>
      <c r="C147" s="60">
        <v>3231112</v>
      </c>
      <c r="D147" s="60">
        <v>-101336</v>
      </c>
      <c r="E147" s="60">
        <v>0</v>
      </c>
      <c r="F147" s="60">
        <v>0</v>
      </c>
      <c r="G147" s="60">
        <v>0</v>
      </c>
      <c r="H147" s="60">
        <v>3129776</v>
      </c>
      <c r="I147" s="60">
        <v>-3129776</v>
      </c>
      <c r="J147" s="60">
        <v>0</v>
      </c>
      <c r="K147" s="60">
        <v>104250</v>
      </c>
      <c r="L147" s="60">
        <v>-104250</v>
      </c>
      <c r="M147" s="60">
        <v>0</v>
      </c>
      <c r="N147" s="61">
        <v>0</v>
      </c>
    </row>
    <row r="148" spans="1:14" ht="15" x14ac:dyDescent="0.3">
      <c r="A148" s="54" t="s">
        <v>79</v>
      </c>
      <c r="B148" s="55" t="s">
        <v>59</v>
      </c>
      <c r="C148" s="60">
        <v>474759</v>
      </c>
      <c r="D148" s="60">
        <v>0</v>
      </c>
      <c r="E148" s="60">
        <v>0</v>
      </c>
      <c r="F148" s="60">
        <v>0</v>
      </c>
      <c r="G148" s="60">
        <v>0</v>
      </c>
      <c r="H148" s="60">
        <v>474759</v>
      </c>
      <c r="I148" s="60">
        <v>-474759</v>
      </c>
      <c r="J148" s="60">
        <v>0</v>
      </c>
      <c r="K148" s="60">
        <v>21917</v>
      </c>
      <c r="L148" s="60">
        <v>-21917</v>
      </c>
      <c r="M148" s="60">
        <v>0</v>
      </c>
      <c r="N148" s="61">
        <v>0</v>
      </c>
    </row>
    <row r="149" spans="1:14" ht="15" x14ac:dyDescent="0.3">
      <c r="A149" s="54" t="s">
        <v>82</v>
      </c>
      <c r="B149" s="55" t="s">
        <v>58</v>
      </c>
      <c r="C149" s="60">
        <v>133740</v>
      </c>
      <c r="D149" s="60">
        <v>-3452</v>
      </c>
      <c r="E149" s="60">
        <v>0</v>
      </c>
      <c r="F149" s="60">
        <v>0</v>
      </c>
      <c r="G149" s="60">
        <v>0</v>
      </c>
      <c r="H149" s="60">
        <v>130288</v>
      </c>
      <c r="I149" s="60">
        <v>0</v>
      </c>
      <c r="J149" s="60">
        <v>130288</v>
      </c>
      <c r="K149" s="60">
        <v>0</v>
      </c>
      <c r="L149" s="60">
        <v>0</v>
      </c>
      <c r="M149" s="60">
        <v>0</v>
      </c>
      <c r="N149" s="61">
        <v>130288</v>
      </c>
    </row>
    <row r="150" spans="1:14" ht="15" x14ac:dyDescent="0.3">
      <c r="A150" s="54" t="s">
        <v>82</v>
      </c>
      <c r="B150" s="55" t="s">
        <v>59</v>
      </c>
      <c r="C150" s="60">
        <v>85888</v>
      </c>
      <c r="D150" s="60">
        <v>0</v>
      </c>
      <c r="E150" s="60">
        <v>0</v>
      </c>
      <c r="F150" s="60">
        <v>0</v>
      </c>
      <c r="G150" s="60">
        <v>0</v>
      </c>
      <c r="H150" s="60">
        <v>85888</v>
      </c>
      <c r="I150" s="60">
        <v>0</v>
      </c>
      <c r="J150" s="60">
        <v>85888</v>
      </c>
      <c r="K150" s="60">
        <v>0</v>
      </c>
      <c r="L150" s="60">
        <v>0</v>
      </c>
      <c r="M150" s="60">
        <v>0</v>
      </c>
      <c r="N150" s="61">
        <v>85888</v>
      </c>
    </row>
    <row r="151" spans="1:14" ht="15" x14ac:dyDescent="0.3">
      <c r="A151" s="54" t="s">
        <v>83</v>
      </c>
      <c r="B151" s="55" t="s">
        <v>69</v>
      </c>
      <c r="C151" s="60">
        <v>2725288</v>
      </c>
      <c r="D151" s="60">
        <v>-41112</v>
      </c>
      <c r="E151" s="60">
        <v>0</v>
      </c>
      <c r="F151" s="60">
        <v>0</v>
      </c>
      <c r="G151" s="60">
        <v>0</v>
      </c>
      <c r="H151" s="60">
        <v>2684176</v>
      </c>
      <c r="I151" s="60">
        <v>-2684176</v>
      </c>
      <c r="J151" s="60">
        <v>0</v>
      </c>
      <c r="K151" s="60">
        <v>0</v>
      </c>
      <c r="L151" s="60">
        <v>0</v>
      </c>
      <c r="M151" s="60">
        <v>0</v>
      </c>
      <c r="N151" s="61">
        <v>0</v>
      </c>
    </row>
    <row r="152" spans="1:14" ht="15" x14ac:dyDescent="0.3">
      <c r="A152" s="54" t="s">
        <v>83</v>
      </c>
      <c r="B152" s="55" t="s">
        <v>70</v>
      </c>
      <c r="C152" s="60">
        <v>3063584</v>
      </c>
      <c r="D152" s="60">
        <v>-117178</v>
      </c>
      <c r="E152" s="60">
        <v>0</v>
      </c>
      <c r="F152" s="60">
        <v>0</v>
      </c>
      <c r="G152" s="60">
        <v>0</v>
      </c>
      <c r="H152" s="60">
        <v>2946406</v>
      </c>
      <c r="I152" s="60">
        <v>-2946406</v>
      </c>
      <c r="J152" s="60">
        <v>0</v>
      </c>
      <c r="K152" s="60">
        <v>0</v>
      </c>
      <c r="L152" s="60">
        <v>0</v>
      </c>
      <c r="M152" s="60">
        <v>0</v>
      </c>
      <c r="N152" s="62">
        <v>0</v>
      </c>
    </row>
    <row r="153" spans="1:14" ht="15" x14ac:dyDescent="0.3">
      <c r="A153" s="54" t="s">
        <v>83</v>
      </c>
      <c r="B153" s="55" t="s">
        <v>71</v>
      </c>
      <c r="C153" s="60">
        <v>2463813</v>
      </c>
      <c r="D153" s="60">
        <v>-108567</v>
      </c>
      <c r="E153" s="60">
        <v>0</v>
      </c>
      <c r="F153" s="60">
        <v>0</v>
      </c>
      <c r="G153" s="60">
        <v>0</v>
      </c>
      <c r="H153" s="60">
        <v>2355246</v>
      </c>
      <c r="I153" s="60">
        <v>-2355246</v>
      </c>
      <c r="J153" s="60">
        <v>0</v>
      </c>
      <c r="K153" s="60">
        <v>0</v>
      </c>
      <c r="L153" s="60">
        <v>0</v>
      </c>
      <c r="M153" s="60">
        <v>0</v>
      </c>
      <c r="N153" s="62">
        <v>0</v>
      </c>
    </row>
    <row r="154" spans="1:14" ht="15" x14ac:dyDescent="0.3">
      <c r="A154" s="54" t="s">
        <v>83</v>
      </c>
      <c r="B154" s="55" t="s">
        <v>39</v>
      </c>
      <c r="C154" s="60">
        <v>2170881</v>
      </c>
      <c r="D154" s="60">
        <v>-110069</v>
      </c>
      <c r="E154" s="60">
        <v>0</v>
      </c>
      <c r="F154" s="60">
        <v>0</v>
      </c>
      <c r="G154" s="60">
        <v>0</v>
      </c>
      <c r="H154" s="60">
        <v>2060812</v>
      </c>
      <c r="I154" s="60">
        <v>-2060812</v>
      </c>
      <c r="J154" s="60">
        <v>0</v>
      </c>
      <c r="K154" s="60">
        <v>11046</v>
      </c>
      <c r="L154" s="60">
        <v>0</v>
      </c>
      <c r="M154" s="60">
        <v>11046</v>
      </c>
      <c r="N154" s="61">
        <v>-11046</v>
      </c>
    </row>
    <row r="155" spans="1:14" ht="15" x14ac:dyDescent="0.3">
      <c r="A155" s="54" t="s">
        <v>83</v>
      </c>
      <c r="B155" s="55" t="s">
        <v>40</v>
      </c>
      <c r="C155" s="60">
        <v>1732214</v>
      </c>
      <c r="D155" s="60">
        <v>-92020</v>
      </c>
      <c r="E155" s="60">
        <v>0</v>
      </c>
      <c r="F155" s="60">
        <v>0</v>
      </c>
      <c r="G155" s="60">
        <v>0</v>
      </c>
      <c r="H155" s="60">
        <v>1640194</v>
      </c>
      <c r="I155" s="60">
        <v>-1640194</v>
      </c>
      <c r="J155" s="60">
        <v>0</v>
      </c>
      <c r="K155" s="60">
        <v>9444</v>
      </c>
      <c r="L155" s="60">
        <v>0</v>
      </c>
      <c r="M155" s="60">
        <v>9444</v>
      </c>
      <c r="N155" s="61">
        <v>-9444</v>
      </c>
    </row>
    <row r="156" spans="1:14" ht="15" x14ac:dyDescent="0.3">
      <c r="A156" s="54" t="s">
        <v>83</v>
      </c>
      <c r="B156" s="55" t="s">
        <v>41</v>
      </c>
      <c r="C156" s="60">
        <v>1650201</v>
      </c>
      <c r="D156" s="60">
        <v>-91470</v>
      </c>
      <c r="E156" s="60">
        <v>0</v>
      </c>
      <c r="F156" s="60">
        <v>0</v>
      </c>
      <c r="G156" s="60">
        <v>0</v>
      </c>
      <c r="H156" s="60">
        <v>1558731</v>
      </c>
      <c r="I156" s="60">
        <v>-1558731</v>
      </c>
      <c r="J156" s="60">
        <v>0</v>
      </c>
      <c r="K156" s="60">
        <v>7837</v>
      </c>
      <c r="L156" s="60">
        <v>0</v>
      </c>
      <c r="M156" s="60">
        <v>7837</v>
      </c>
      <c r="N156" s="61">
        <v>-7837</v>
      </c>
    </row>
    <row r="157" spans="1:14" ht="15" x14ac:dyDescent="0.3">
      <c r="A157" s="54" t="s">
        <v>83</v>
      </c>
      <c r="B157" s="55" t="s">
        <v>42</v>
      </c>
      <c r="C157" s="60">
        <v>1311290</v>
      </c>
      <c r="D157" s="60">
        <v>-82329</v>
      </c>
      <c r="E157" s="60">
        <v>0</v>
      </c>
      <c r="F157" s="60">
        <v>0</v>
      </c>
      <c r="G157" s="60">
        <v>0</v>
      </c>
      <c r="H157" s="60">
        <v>1228961</v>
      </c>
      <c r="I157" s="60">
        <v>-1228961</v>
      </c>
      <c r="J157" s="60">
        <v>0</v>
      </c>
      <c r="K157" s="60">
        <v>6821</v>
      </c>
      <c r="L157" s="60">
        <v>0</v>
      </c>
      <c r="M157" s="60">
        <v>6821</v>
      </c>
      <c r="N157" s="62">
        <v>-6821</v>
      </c>
    </row>
    <row r="158" spans="1:14" ht="15" x14ac:dyDescent="0.3">
      <c r="A158" s="54" t="s">
        <v>83</v>
      </c>
      <c r="B158" s="55" t="s">
        <v>43</v>
      </c>
      <c r="C158" s="60">
        <v>918202</v>
      </c>
      <c r="D158" s="60">
        <v>-51473</v>
      </c>
      <c r="E158" s="60">
        <v>0</v>
      </c>
      <c r="F158" s="60">
        <v>0</v>
      </c>
      <c r="G158" s="60">
        <v>0</v>
      </c>
      <c r="H158" s="60">
        <v>866729</v>
      </c>
      <c r="I158" s="60">
        <v>-866729</v>
      </c>
      <c r="J158" s="60">
        <v>0</v>
      </c>
      <c r="K158" s="60">
        <v>6573</v>
      </c>
      <c r="L158" s="60">
        <v>0</v>
      </c>
      <c r="M158" s="60">
        <v>6573</v>
      </c>
      <c r="N158" s="62">
        <v>-6573</v>
      </c>
    </row>
    <row r="159" spans="1:14" ht="15" x14ac:dyDescent="0.3">
      <c r="A159" s="54" t="s">
        <v>83</v>
      </c>
      <c r="B159" s="55" t="s">
        <v>44</v>
      </c>
      <c r="C159" s="60">
        <v>701260</v>
      </c>
      <c r="D159" s="60">
        <v>-40312</v>
      </c>
      <c r="E159" s="60">
        <v>0</v>
      </c>
      <c r="F159" s="60">
        <v>0</v>
      </c>
      <c r="G159" s="60">
        <v>0</v>
      </c>
      <c r="H159" s="60">
        <v>660948</v>
      </c>
      <c r="I159" s="60">
        <v>-660948</v>
      </c>
      <c r="J159" s="60">
        <v>0</v>
      </c>
      <c r="K159" s="60">
        <v>6766</v>
      </c>
      <c r="L159" s="60">
        <v>0</v>
      </c>
      <c r="M159" s="60">
        <v>6766</v>
      </c>
      <c r="N159" s="62">
        <v>-6766</v>
      </c>
    </row>
    <row r="160" spans="1:14" ht="15" x14ac:dyDescent="0.3">
      <c r="A160" s="54" t="s">
        <v>83</v>
      </c>
      <c r="B160" s="55" t="s">
        <v>45</v>
      </c>
      <c r="C160" s="60">
        <v>543212</v>
      </c>
      <c r="D160" s="60">
        <v>-28027</v>
      </c>
      <c r="E160" s="60">
        <v>0</v>
      </c>
      <c r="F160" s="60">
        <v>0</v>
      </c>
      <c r="G160" s="60">
        <v>0</v>
      </c>
      <c r="H160" s="60">
        <v>515185</v>
      </c>
      <c r="I160" s="60">
        <v>-515185</v>
      </c>
      <c r="J160" s="60">
        <v>0</v>
      </c>
      <c r="K160" s="60">
        <v>5351</v>
      </c>
      <c r="L160" s="60">
        <v>0</v>
      </c>
      <c r="M160" s="60">
        <v>5351</v>
      </c>
      <c r="N160" s="62">
        <v>-5351</v>
      </c>
    </row>
    <row r="161" spans="1:14" ht="15" x14ac:dyDescent="0.3">
      <c r="A161" s="54" t="s">
        <v>83</v>
      </c>
      <c r="B161" s="55" t="s">
        <v>46</v>
      </c>
      <c r="C161" s="60">
        <v>439142</v>
      </c>
      <c r="D161" s="60">
        <v>-20692</v>
      </c>
      <c r="E161" s="60">
        <v>0</v>
      </c>
      <c r="F161" s="60">
        <v>0</v>
      </c>
      <c r="G161" s="60">
        <v>0</v>
      </c>
      <c r="H161" s="60">
        <v>418450</v>
      </c>
      <c r="I161" s="60">
        <v>-418450</v>
      </c>
      <c r="J161" s="60">
        <v>0</v>
      </c>
      <c r="K161" s="60">
        <v>0</v>
      </c>
      <c r="L161" s="60">
        <v>0</v>
      </c>
      <c r="M161" s="60">
        <v>0</v>
      </c>
      <c r="N161" s="62">
        <v>0</v>
      </c>
    </row>
    <row r="162" spans="1:14" ht="15" x14ac:dyDescent="0.3">
      <c r="A162" s="54" t="s">
        <v>83</v>
      </c>
      <c r="B162" s="55" t="s">
        <v>47</v>
      </c>
      <c r="C162" s="60">
        <v>351927</v>
      </c>
      <c r="D162" s="60">
        <v>-15184</v>
      </c>
      <c r="E162" s="60">
        <v>0</v>
      </c>
      <c r="F162" s="60">
        <v>0</v>
      </c>
      <c r="G162" s="60">
        <v>0</v>
      </c>
      <c r="H162" s="60">
        <v>336743</v>
      </c>
      <c r="I162" s="60">
        <v>-336743</v>
      </c>
      <c r="J162" s="60">
        <v>0</v>
      </c>
      <c r="K162" s="60">
        <v>0</v>
      </c>
      <c r="L162" s="60">
        <v>0</v>
      </c>
      <c r="M162" s="60">
        <v>0</v>
      </c>
      <c r="N162" s="62">
        <v>0</v>
      </c>
    </row>
    <row r="163" spans="1:14" ht="15" x14ac:dyDescent="0.3">
      <c r="A163" s="54" t="s">
        <v>83</v>
      </c>
      <c r="B163" s="55" t="s">
        <v>48</v>
      </c>
      <c r="C163" s="60">
        <v>308454</v>
      </c>
      <c r="D163" s="60">
        <v>-14737</v>
      </c>
      <c r="E163" s="60">
        <v>0</v>
      </c>
      <c r="F163" s="60">
        <v>0</v>
      </c>
      <c r="G163" s="60">
        <v>0</v>
      </c>
      <c r="H163" s="60">
        <v>293717</v>
      </c>
      <c r="I163" s="60">
        <v>-293717</v>
      </c>
      <c r="J163" s="60">
        <v>0</v>
      </c>
      <c r="K163" s="60">
        <v>0</v>
      </c>
      <c r="L163" s="60">
        <v>0</v>
      </c>
      <c r="M163" s="60">
        <v>0</v>
      </c>
      <c r="N163" s="62">
        <v>0</v>
      </c>
    </row>
    <row r="164" spans="1:14" ht="15" x14ac:dyDescent="0.3">
      <c r="A164" s="54" t="s">
        <v>406</v>
      </c>
      <c r="B164" s="55" t="s">
        <v>68</v>
      </c>
      <c r="C164" s="60">
        <v>46087</v>
      </c>
      <c r="D164" s="60">
        <v>0</v>
      </c>
      <c r="E164" s="60">
        <v>0</v>
      </c>
      <c r="F164" s="60">
        <v>0</v>
      </c>
      <c r="G164" s="60">
        <v>0</v>
      </c>
      <c r="H164" s="60">
        <v>46087</v>
      </c>
      <c r="I164" s="60">
        <v>0</v>
      </c>
      <c r="J164" s="60">
        <v>46087</v>
      </c>
      <c r="K164" s="60">
        <v>0</v>
      </c>
      <c r="L164" s="60">
        <v>0</v>
      </c>
      <c r="M164" s="60">
        <v>0</v>
      </c>
      <c r="N164" s="61">
        <v>46087</v>
      </c>
    </row>
    <row r="165" spans="1:14" ht="15" x14ac:dyDescent="0.3">
      <c r="A165" s="54" t="s">
        <v>406</v>
      </c>
      <c r="B165" s="55" t="s">
        <v>69</v>
      </c>
      <c r="C165" s="60">
        <v>51489</v>
      </c>
      <c r="D165" s="60">
        <v>0</v>
      </c>
      <c r="E165" s="60">
        <v>0</v>
      </c>
      <c r="F165" s="60">
        <v>0</v>
      </c>
      <c r="G165" s="60">
        <v>0</v>
      </c>
      <c r="H165" s="60">
        <v>51489</v>
      </c>
      <c r="I165" s="60">
        <v>0</v>
      </c>
      <c r="J165" s="60">
        <v>51489</v>
      </c>
      <c r="K165" s="60">
        <v>0</v>
      </c>
      <c r="L165" s="60">
        <v>0</v>
      </c>
      <c r="M165" s="60">
        <v>0</v>
      </c>
      <c r="N165" s="61">
        <v>51489</v>
      </c>
    </row>
    <row r="166" spans="1:14" ht="15" x14ac:dyDescent="0.3">
      <c r="A166" s="54" t="s">
        <v>406</v>
      </c>
      <c r="B166" s="55" t="s">
        <v>70</v>
      </c>
      <c r="C166" s="60">
        <v>101137</v>
      </c>
      <c r="D166" s="60">
        <v>0</v>
      </c>
      <c r="E166" s="60">
        <v>0</v>
      </c>
      <c r="F166" s="60">
        <v>0</v>
      </c>
      <c r="G166" s="60">
        <v>0</v>
      </c>
      <c r="H166" s="60">
        <v>101137</v>
      </c>
      <c r="I166" s="60">
        <v>0</v>
      </c>
      <c r="J166" s="60">
        <v>101137</v>
      </c>
      <c r="K166" s="60">
        <v>0</v>
      </c>
      <c r="L166" s="60">
        <v>0</v>
      </c>
      <c r="M166" s="60">
        <v>0</v>
      </c>
      <c r="N166" s="61">
        <v>101137</v>
      </c>
    </row>
    <row r="167" spans="1:14" ht="15" x14ac:dyDescent="0.3">
      <c r="A167" s="54" t="s">
        <v>406</v>
      </c>
      <c r="B167" s="55" t="s">
        <v>71</v>
      </c>
      <c r="C167" s="60">
        <v>63592</v>
      </c>
      <c r="D167" s="60">
        <v>0</v>
      </c>
      <c r="E167" s="60">
        <v>0</v>
      </c>
      <c r="F167" s="60">
        <v>0</v>
      </c>
      <c r="G167" s="60">
        <v>0</v>
      </c>
      <c r="H167" s="60">
        <v>63592</v>
      </c>
      <c r="I167" s="60">
        <v>0</v>
      </c>
      <c r="J167" s="60">
        <v>63592</v>
      </c>
      <c r="K167" s="60">
        <v>0</v>
      </c>
      <c r="L167" s="60">
        <v>0</v>
      </c>
      <c r="M167" s="60">
        <v>0</v>
      </c>
      <c r="N167" s="61">
        <v>63592</v>
      </c>
    </row>
    <row r="168" spans="1:14" ht="15" x14ac:dyDescent="0.3">
      <c r="A168" s="54" t="s">
        <v>406</v>
      </c>
      <c r="B168" s="55" t="s">
        <v>39</v>
      </c>
      <c r="C168" s="60">
        <v>62475</v>
      </c>
      <c r="D168" s="60">
        <v>0</v>
      </c>
      <c r="E168" s="60">
        <v>0</v>
      </c>
      <c r="F168" s="60">
        <v>0</v>
      </c>
      <c r="G168" s="60">
        <v>0</v>
      </c>
      <c r="H168" s="60">
        <v>62475</v>
      </c>
      <c r="I168" s="60">
        <v>0</v>
      </c>
      <c r="J168" s="60">
        <v>62475</v>
      </c>
      <c r="K168" s="60">
        <v>0</v>
      </c>
      <c r="L168" s="60">
        <v>0</v>
      </c>
      <c r="M168" s="60">
        <v>0</v>
      </c>
      <c r="N168" s="61">
        <v>62475</v>
      </c>
    </row>
    <row r="169" spans="1:14" ht="15" x14ac:dyDescent="0.3">
      <c r="A169" s="54" t="s">
        <v>406</v>
      </c>
      <c r="B169" s="55" t="s">
        <v>40</v>
      </c>
      <c r="C169" s="60">
        <v>27092</v>
      </c>
      <c r="D169" s="60">
        <v>0</v>
      </c>
      <c r="E169" s="60">
        <v>0</v>
      </c>
      <c r="F169" s="60">
        <v>0</v>
      </c>
      <c r="G169" s="60">
        <v>0</v>
      </c>
      <c r="H169" s="60">
        <v>27092</v>
      </c>
      <c r="I169" s="60">
        <v>0</v>
      </c>
      <c r="J169" s="60">
        <v>27092</v>
      </c>
      <c r="K169" s="60">
        <v>0</v>
      </c>
      <c r="L169" s="60">
        <v>0</v>
      </c>
      <c r="M169" s="60">
        <v>0</v>
      </c>
      <c r="N169" s="61">
        <v>27092</v>
      </c>
    </row>
    <row r="170" spans="1:14" ht="15" x14ac:dyDescent="0.3">
      <c r="A170" s="54" t="s">
        <v>407</v>
      </c>
      <c r="B170" s="55" t="s">
        <v>66</v>
      </c>
      <c r="C170" s="60">
        <v>3521</v>
      </c>
      <c r="D170" s="60">
        <v>0</v>
      </c>
      <c r="E170" s="60">
        <v>0</v>
      </c>
      <c r="F170" s="60">
        <v>0</v>
      </c>
      <c r="G170" s="60">
        <v>0</v>
      </c>
      <c r="H170" s="60">
        <v>3521</v>
      </c>
      <c r="I170" s="60">
        <v>0</v>
      </c>
      <c r="J170" s="60">
        <v>3521</v>
      </c>
      <c r="K170" s="60">
        <v>0</v>
      </c>
      <c r="L170" s="60">
        <v>0</v>
      </c>
      <c r="M170" s="60">
        <v>0</v>
      </c>
      <c r="N170" s="61">
        <v>3521</v>
      </c>
    </row>
    <row r="171" spans="1:14" ht="15" x14ac:dyDescent="0.3">
      <c r="A171" s="54" t="s">
        <v>407</v>
      </c>
      <c r="B171" s="55" t="s">
        <v>38</v>
      </c>
      <c r="C171" s="60">
        <v>4727</v>
      </c>
      <c r="D171" s="60">
        <v>0</v>
      </c>
      <c r="E171" s="60">
        <v>0</v>
      </c>
      <c r="F171" s="60">
        <v>0</v>
      </c>
      <c r="G171" s="60">
        <v>0</v>
      </c>
      <c r="H171" s="60">
        <v>4727</v>
      </c>
      <c r="I171" s="60">
        <v>0</v>
      </c>
      <c r="J171" s="60">
        <v>4727</v>
      </c>
      <c r="K171" s="60">
        <v>0</v>
      </c>
      <c r="L171" s="60">
        <v>0</v>
      </c>
      <c r="M171" s="60">
        <v>0</v>
      </c>
      <c r="N171" s="61">
        <v>4727</v>
      </c>
    </row>
    <row r="172" spans="1:14" ht="15" x14ac:dyDescent="0.3">
      <c r="A172" s="54" t="s">
        <v>407</v>
      </c>
      <c r="B172" s="55" t="s">
        <v>67</v>
      </c>
      <c r="C172" s="60">
        <v>11123</v>
      </c>
      <c r="D172" s="60">
        <v>0</v>
      </c>
      <c r="E172" s="60">
        <v>0</v>
      </c>
      <c r="F172" s="60">
        <v>0</v>
      </c>
      <c r="G172" s="60">
        <v>0</v>
      </c>
      <c r="H172" s="60">
        <v>11123</v>
      </c>
      <c r="I172" s="60">
        <v>0</v>
      </c>
      <c r="J172" s="60">
        <v>11123</v>
      </c>
      <c r="K172" s="60">
        <v>0</v>
      </c>
      <c r="L172" s="60">
        <v>0</v>
      </c>
      <c r="M172" s="60">
        <v>0</v>
      </c>
      <c r="N172" s="61">
        <v>11123</v>
      </c>
    </row>
    <row r="173" spans="1:14" ht="15" x14ac:dyDescent="0.3">
      <c r="A173" s="54" t="s">
        <v>407</v>
      </c>
      <c r="B173" s="55" t="s">
        <v>68</v>
      </c>
      <c r="C173" s="60">
        <v>58989</v>
      </c>
      <c r="D173" s="60">
        <v>0</v>
      </c>
      <c r="E173" s="60">
        <v>0</v>
      </c>
      <c r="F173" s="60">
        <v>0</v>
      </c>
      <c r="G173" s="60">
        <v>0</v>
      </c>
      <c r="H173" s="60">
        <v>58989</v>
      </c>
      <c r="I173" s="60">
        <v>0</v>
      </c>
      <c r="J173" s="60">
        <v>58989</v>
      </c>
      <c r="K173" s="60">
        <v>0</v>
      </c>
      <c r="L173" s="60">
        <v>0</v>
      </c>
      <c r="M173" s="60">
        <v>0</v>
      </c>
      <c r="N173" s="62">
        <v>58989</v>
      </c>
    </row>
    <row r="174" spans="1:14" ht="15" x14ac:dyDescent="0.3">
      <c r="A174" s="54" t="s">
        <v>407</v>
      </c>
      <c r="B174" s="55" t="s">
        <v>69</v>
      </c>
      <c r="C174" s="60">
        <v>38777</v>
      </c>
      <c r="D174" s="60">
        <v>0</v>
      </c>
      <c r="E174" s="60">
        <v>0</v>
      </c>
      <c r="F174" s="60">
        <v>0</v>
      </c>
      <c r="G174" s="60">
        <v>0</v>
      </c>
      <c r="H174" s="60">
        <v>38777</v>
      </c>
      <c r="I174" s="60">
        <v>0</v>
      </c>
      <c r="J174" s="60">
        <v>38777</v>
      </c>
      <c r="K174" s="60">
        <v>0</v>
      </c>
      <c r="L174" s="60">
        <v>0</v>
      </c>
      <c r="M174" s="60">
        <v>0</v>
      </c>
      <c r="N174" s="62">
        <v>38777</v>
      </c>
    </row>
    <row r="175" spans="1:14" ht="15" x14ac:dyDescent="0.3">
      <c r="A175" s="54" t="s">
        <v>407</v>
      </c>
      <c r="B175" s="55" t="s">
        <v>70</v>
      </c>
      <c r="C175" s="60">
        <v>96393</v>
      </c>
      <c r="D175" s="60">
        <v>0</v>
      </c>
      <c r="E175" s="60">
        <v>0</v>
      </c>
      <c r="F175" s="60">
        <v>0</v>
      </c>
      <c r="G175" s="60">
        <v>0</v>
      </c>
      <c r="H175" s="60">
        <v>96393</v>
      </c>
      <c r="I175" s="60">
        <v>0</v>
      </c>
      <c r="J175" s="60">
        <v>96393</v>
      </c>
      <c r="K175" s="60">
        <v>0</v>
      </c>
      <c r="L175" s="60">
        <v>0</v>
      </c>
      <c r="M175" s="60">
        <v>0</v>
      </c>
      <c r="N175" s="62">
        <v>96393</v>
      </c>
    </row>
    <row r="176" spans="1:14" ht="15" x14ac:dyDescent="0.3">
      <c r="A176" s="54" t="s">
        <v>407</v>
      </c>
      <c r="B176" s="55" t="s">
        <v>71</v>
      </c>
      <c r="C176" s="60">
        <v>28899</v>
      </c>
      <c r="D176" s="60">
        <v>0</v>
      </c>
      <c r="E176" s="60">
        <v>0</v>
      </c>
      <c r="F176" s="60">
        <v>0</v>
      </c>
      <c r="G176" s="60">
        <v>0</v>
      </c>
      <c r="H176" s="60">
        <v>28899</v>
      </c>
      <c r="I176" s="60">
        <v>0</v>
      </c>
      <c r="J176" s="60">
        <v>28899</v>
      </c>
      <c r="K176" s="60">
        <v>0</v>
      </c>
      <c r="L176" s="60">
        <v>0</v>
      </c>
      <c r="M176" s="60">
        <v>0</v>
      </c>
      <c r="N176" s="61">
        <v>28899</v>
      </c>
    </row>
    <row r="177" spans="1:14" ht="15" x14ac:dyDescent="0.3">
      <c r="A177" s="54" t="s">
        <v>407</v>
      </c>
      <c r="B177" s="55" t="s">
        <v>39</v>
      </c>
      <c r="C177" s="60">
        <v>4316</v>
      </c>
      <c r="D177" s="60">
        <v>0</v>
      </c>
      <c r="E177" s="60">
        <v>0</v>
      </c>
      <c r="F177" s="60">
        <v>0</v>
      </c>
      <c r="G177" s="60">
        <v>0</v>
      </c>
      <c r="H177" s="60">
        <v>4316</v>
      </c>
      <c r="I177" s="60">
        <v>0</v>
      </c>
      <c r="J177" s="60">
        <v>4316</v>
      </c>
      <c r="K177" s="60">
        <v>0</v>
      </c>
      <c r="L177" s="60">
        <v>0</v>
      </c>
      <c r="M177" s="60">
        <v>0</v>
      </c>
      <c r="N177" s="61">
        <v>4316</v>
      </c>
    </row>
    <row r="178" spans="1:14" ht="15" x14ac:dyDescent="0.3">
      <c r="A178" s="54" t="s">
        <v>408</v>
      </c>
      <c r="B178" s="55" t="s">
        <v>66</v>
      </c>
      <c r="C178" s="60">
        <v>548058</v>
      </c>
      <c r="D178" s="60">
        <v>0</v>
      </c>
      <c r="E178" s="60">
        <v>0</v>
      </c>
      <c r="F178" s="60">
        <v>0</v>
      </c>
      <c r="G178" s="60">
        <v>0</v>
      </c>
      <c r="H178" s="60">
        <v>548058</v>
      </c>
      <c r="I178" s="60">
        <v>0</v>
      </c>
      <c r="J178" s="60">
        <v>548058</v>
      </c>
      <c r="K178" s="60">
        <v>0</v>
      </c>
      <c r="L178" s="60">
        <v>0</v>
      </c>
      <c r="M178" s="60">
        <v>0</v>
      </c>
      <c r="N178" s="61">
        <v>548058</v>
      </c>
    </row>
    <row r="179" spans="1:14" ht="15" x14ac:dyDescent="0.3">
      <c r="A179" s="54" t="s">
        <v>408</v>
      </c>
      <c r="B179" s="55" t="s">
        <v>38</v>
      </c>
      <c r="C179" s="60">
        <v>1060346</v>
      </c>
      <c r="D179" s="60">
        <v>0</v>
      </c>
      <c r="E179" s="60">
        <v>0</v>
      </c>
      <c r="F179" s="60">
        <v>0</v>
      </c>
      <c r="G179" s="60">
        <v>0</v>
      </c>
      <c r="H179" s="60">
        <v>1060346</v>
      </c>
      <c r="I179" s="60">
        <v>0</v>
      </c>
      <c r="J179" s="60">
        <v>1060346</v>
      </c>
      <c r="K179" s="60">
        <v>0</v>
      </c>
      <c r="L179" s="60">
        <v>0</v>
      </c>
      <c r="M179" s="60">
        <v>0</v>
      </c>
      <c r="N179" s="61">
        <v>1060346</v>
      </c>
    </row>
    <row r="180" spans="1:14" ht="15" x14ac:dyDescent="0.3">
      <c r="A180" s="54" t="s">
        <v>408</v>
      </c>
      <c r="B180" s="55" t="s">
        <v>67</v>
      </c>
      <c r="C180" s="60">
        <v>716981</v>
      </c>
      <c r="D180" s="60">
        <v>0</v>
      </c>
      <c r="E180" s="60">
        <v>-1306</v>
      </c>
      <c r="F180" s="60">
        <v>0</v>
      </c>
      <c r="G180" s="60">
        <v>0</v>
      </c>
      <c r="H180" s="60">
        <v>715675</v>
      </c>
      <c r="I180" s="60">
        <v>0</v>
      </c>
      <c r="J180" s="60">
        <v>715675</v>
      </c>
      <c r="K180" s="60">
        <v>0</v>
      </c>
      <c r="L180" s="60">
        <v>0</v>
      </c>
      <c r="M180" s="60">
        <v>0</v>
      </c>
      <c r="N180" s="61">
        <v>715675</v>
      </c>
    </row>
    <row r="181" spans="1:14" ht="15" x14ac:dyDescent="0.3">
      <c r="A181" s="54" t="s">
        <v>408</v>
      </c>
      <c r="B181" s="55" t="s">
        <v>68</v>
      </c>
      <c r="C181" s="60">
        <v>2035114</v>
      </c>
      <c r="D181" s="60">
        <v>0</v>
      </c>
      <c r="E181" s="60">
        <v>0</v>
      </c>
      <c r="F181" s="60">
        <v>0</v>
      </c>
      <c r="G181" s="60">
        <v>0</v>
      </c>
      <c r="H181" s="60">
        <v>2035114</v>
      </c>
      <c r="I181" s="60">
        <v>0</v>
      </c>
      <c r="J181" s="60">
        <v>2035114</v>
      </c>
      <c r="K181" s="60">
        <v>0</v>
      </c>
      <c r="L181" s="60">
        <v>0</v>
      </c>
      <c r="M181" s="60">
        <v>0</v>
      </c>
      <c r="N181" s="61">
        <v>2035114</v>
      </c>
    </row>
    <row r="182" spans="1:14" ht="15" x14ac:dyDescent="0.3">
      <c r="A182" s="54" t="s">
        <v>408</v>
      </c>
      <c r="B182" s="55" t="s">
        <v>69</v>
      </c>
      <c r="C182" s="60">
        <v>1115106</v>
      </c>
      <c r="D182" s="60">
        <v>0</v>
      </c>
      <c r="E182" s="60">
        <v>0</v>
      </c>
      <c r="F182" s="60">
        <v>0</v>
      </c>
      <c r="G182" s="60">
        <v>0</v>
      </c>
      <c r="H182" s="60">
        <v>1115106</v>
      </c>
      <c r="I182" s="60">
        <v>0</v>
      </c>
      <c r="J182" s="60">
        <v>1115106</v>
      </c>
      <c r="K182" s="60">
        <v>0</v>
      </c>
      <c r="L182" s="60">
        <v>0</v>
      </c>
      <c r="M182" s="60">
        <v>0</v>
      </c>
      <c r="N182" s="61">
        <v>1115106</v>
      </c>
    </row>
    <row r="183" spans="1:14" ht="15" x14ac:dyDescent="0.3">
      <c r="A183" s="54" t="s">
        <v>408</v>
      </c>
      <c r="B183" s="55" t="s">
        <v>70</v>
      </c>
      <c r="C183" s="60">
        <v>553826</v>
      </c>
      <c r="D183" s="60">
        <v>0</v>
      </c>
      <c r="E183" s="60">
        <v>0</v>
      </c>
      <c r="F183" s="60">
        <v>0</v>
      </c>
      <c r="G183" s="60">
        <v>0</v>
      </c>
      <c r="H183" s="60">
        <v>553826</v>
      </c>
      <c r="I183" s="60">
        <v>0</v>
      </c>
      <c r="J183" s="60">
        <v>553826</v>
      </c>
      <c r="K183" s="60">
        <v>0</v>
      </c>
      <c r="L183" s="60">
        <v>0</v>
      </c>
      <c r="M183" s="60">
        <v>0</v>
      </c>
      <c r="N183" s="61">
        <v>553826</v>
      </c>
    </row>
    <row r="184" spans="1:14" ht="15" x14ac:dyDescent="0.3">
      <c r="A184" s="54" t="s">
        <v>408</v>
      </c>
      <c r="B184" s="55" t="s">
        <v>71</v>
      </c>
      <c r="C184" s="60">
        <v>479557</v>
      </c>
      <c r="D184" s="60">
        <v>0</v>
      </c>
      <c r="E184" s="60">
        <v>0</v>
      </c>
      <c r="F184" s="60">
        <v>0</v>
      </c>
      <c r="G184" s="60">
        <v>0</v>
      </c>
      <c r="H184" s="60">
        <v>479557</v>
      </c>
      <c r="I184" s="60">
        <v>0</v>
      </c>
      <c r="J184" s="60">
        <v>479557</v>
      </c>
      <c r="K184" s="60">
        <v>0</v>
      </c>
      <c r="L184" s="60">
        <v>0</v>
      </c>
      <c r="M184" s="60">
        <v>0</v>
      </c>
      <c r="N184" s="61">
        <v>479557</v>
      </c>
    </row>
    <row r="185" spans="1:14" ht="15" x14ac:dyDescent="0.3">
      <c r="A185" s="54" t="s">
        <v>408</v>
      </c>
      <c r="B185" s="55" t="s">
        <v>39</v>
      </c>
      <c r="C185" s="60">
        <v>286197</v>
      </c>
      <c r="D185" s="60">
        <v>0</v>
      </c>
      <c r="E185" s="60">
        <v>0</v>
      </c>
      <c r="F185" s="60">
        <v>0</v>
      </c>
      <c r="G185" s="60">
        <v>0</v>
      </c>
      <c r="H185" s="60">
        <v>286197</v>
      </c>
      <c r="I185" s="60">
        <v>0</v>
      </c>
      <c r="J185" s="60">
        <v>286197</v>
      </c>
      <c r="K185" s="60">
        <v>0</v>
      </c>
      <c r="L185" s="60">
        <v>0</v>
      </c>
      <c r="M185" s="60">
        <v>0</v>
      </c>
      <c r="N185" s="61">
        <v>286197</v>
      </c>
    </row>
    <row r="186" spans="1:14" ht="15" x14ac:dyDescent="0.3">
      <c r="A186" s="54" t="s">
        <v>408</v>
      </c>
      <c r="B186" s="55" t="s">
        <v>40</v>
      </c>
      <c r="C186" s="60">
        <v>338662</v>
      </c>
      <c r="D186" s="60">
        <v>0</v>
      </c>
      <c r="E186" s="60">
        <v>0</v>
      </c>
      <c r="F186" s="60">
        <v>0</v>
      </c>
      <c r="G186" s="60">
        <v>0</v>
      </c>
      <c r="H186" s="60">
        <v>338662</v>
      </c>
      <c r="I186" s="60">
        <v>0</v>
      </c>
      <c r="J186" s="60">
        <v>338662</v>
      </c>
      <c r="K186" s="60">
        <v>0</v>
      </c>
      <c r="L186" s="60">
        <v>0</v>
      </c>
      <c r="M186" s="60">
        <v>0</v>
      </c>
      <c r="N186" s="61">
        <v>338662</v>
      </c>
    </row>
    <row r="187" spans="1:14" ht="15" x14ac:dyDescent="0.3">
      <c r="A187" s="54" t="s">
        <v>409</v>
      </c>
      <c r="B187" s="55" t="s">
        <v>38</v>
      </c>
      <c r="C187" s="60">
        <v>5166</v>
      </c>
      <c r="D187" s="60">
        <v>0</v>
      </c>
      <c r="E187" s="60">
        <v>0</v>
      </c>
      <c r="F187" s="60">
        <v>0</v>
      </c>
      <c r="G187" s="60">
        <v>0</v>
      </c>
      <c r="H187" s="60">
        <v>5166</v>
      </c>
      <c r="I187" s="60">
        <v>0</v>
      </c>
      <c r="J187" s="60">
        <v>5166</v>
      </c>
      <c r="K187" s="60">
        <v>0</v>
      </c>
      <c r="L187" s="60">
        <v>0</v>
      </c>
      <c r="M187" s="60">
        <v>0</v>
      </c>
      <c r="N187" s="61">
        <v>5166</v>
      </c>
    </row>
    <row r="188" spans="1:14" ht="15" x14ac:dyDescent="0.3">
      <c r="A188" s="54" t="s">
        <v>409</v>
      </c>
      <c r="B188" s="55" t="s">
        <v>67</v>
      </c>
      <c r="C188" s="60">
        <v>10102</v>
      </c>
      <c r="D188" s="60">
        <v>0</v>
      </c>
      <c r="E188" s="60">
        <v>0</v>
      </c>
      <c r="F188" s="60">
        <v>0</v>
      </c>
      <c r="G188" s="60">
        <v>0</v>
      </c>
      <c r="H188" s="60">
        <v>10102</v>
      </c>
      <c r="I188" s="60">
        <v>0</v>
      </c>
      <c r="J188" s="60">
        <v>10102</v>
      </c>
      <c r="K188" s="60">
        <v>0</v>
      </c>
      <c r="L188" s="60">
        <v>0</v>
      </c>
      <c r="M188" s="60">
        <v>0</v>
      </c>
      <c r="N188" s="61">
        <v>10102</v>
      </c>
    </row>
    <row r="189" spans="1:14" ht="15" x14ac:dyDescent="0.3">
      <c r="A189" s="54" t="s">
        <v>409</v>
      </c>
      <c r="B189" s="55" t="s">
        <v>68</v>
      </c>
      <c r="C189" s="60">
        <v>27324</v>
      </c>
      <c r="D189" s="60">
        <v>0</v>
      </c>
      <c r="E189" s="60">
        <v>0</v>
      </c>
      <c r="F189" s="60">
        <v>0</v>
      </c>
      <c r="G189" s="60">
        <v>0</v>
      </c>
      <c r="H189" s="60">
        <v>27324</v>
      </c>
      <c r="I189" s="60">
        <v>0</v>
      </c>
      <c r="J189" s="60">
        <v>27324</v>
      </c>
      <c r="K189" s="60">
        <v>0</v>
      </c>
      <c r="L189" s="60">
        <v>0</v>
      </c>
      <c r="M189" s="60">
        <v>0</v>
      </c>
      <c r="N189" s="61">
        <v>27324</v>
      </c>
    </row>
    <row r="190" spans="1:14" ht="15" x14ac:dyDescent="0.3">
      <c r="A190" s="54" t="s">
        <v>409</v>
      </c>
      <c r="B190" s="55" t="s">
        <v>69</v>
      </c>
      <c r="C190" s="60">
        <v>18640</v>
      </c>
      <c r="D190" s="60">
        <v>0</v>
      </c>
      <c r="E190" s="60">
        <v>0</v>
      </c>
      <c r="F190" s="60">
        <v>0</v>
      </c>
      <c r="G190" s="60">
        <v>0</v>
      </c>
      <c r="H190" s="60">
        <v>18640</v>
      </c>
      <c r="I190" s="60">
        <v>0</v>
      </c>
      <c r="J190" s="60">
        <v>18640</v>
      </c>
      <c r="K190" s="60">
        <v>0</v>
      </c>
      <c r="L190" s="60">
        <v>0</v>
      </c>
      <c r="M190" s="60">
        <v>0</v>
      </c>
      <c r="N190" s="61">
        <v>18640</v>
      </c>
    </row>
    <row r="191" spans="1:14" ht="15" x14ac:dyDescent="0.3">
      <c r="A191" s="54" t="s">
        <v>409</v>
      </c>
      <c r="B191" s="55" t="s">
        <v>70</v>
      </c>
      <c r="C191" s="60">
        <v>5012</v>
      </c>
      <c r="D191" s="60">
        <v>0</v>
      </c>
      <c r="E191" s="60">
        <v>0</v>
      </c>
      <c r="F191" s="60">
        <v>0</v>
      </c>
      <c r="G191" s="60">
        <v>0</v>
      </c>
      <c r="H191" s="60">
        <v>5012</v>
      </c>
      <c r="I191" s="60">
        <v>0</v>
      </c>
      <c r="J191" s="60">
        <v>5012</v>
      </c>
      <c r="K191" s="60">
        <v>0</v>
      </c>
      <c r="L191" s="60">
        <v>0</v>
      </c>
      <c r="M191" s="60">
        <v>0</v>
      </c>
      <c r="N191" s="61">
        <v>5012</v>
      </c>
    </row>
    <row r="192" spans="1:14" ht="15" x14ac:dyDescent="0.3">
      <c r="A192" s="54" t="s">
        <v>409</v>
      </c>
      <c r="B192" s="55" t="s">
        <v>39</v>
      </c>
      <c r="C192" s="60">
        <v>94036</v>
      </c>
      <c r="D192" s="60">
        <v>0</v>
      </c>
      <c r="E192" s="60">
        <v>0</v>
      </c>
      <c r="F192" s="60">
        <v>0</v>
      </c>
      <c r="G192" s="60">
        <v>0</v>
      </c>
      <c r="H192" s="60">
        <v>94036</v>
      </c>
      <c r="I192" s="60">
        <v>0</v>
      </c>
      <c r="J192" s="60">
        <v>94036</v>
      </c>
      <c r="K192" s="60">
        <v>0</v>
      </c>
      <c r="L192" s="60">
        <v>0</v>
      </c>
      <c r="M192" s="60">
        <v>0</v>
      </c>
      <c r="N192" s="61">
        <v>94036</v>
      </c>
    </row>
    <row r="193" spans="1:14" ht="15" x14ac:dyDescent="0.3">
      <c r="A193" s="54" t="s">
        <v>409</v>
      </c>
      <c r="B193" s="55" t="s">
        <v>40</v>
      </c>
      <c r="C193" s="60">
        <v>271016</v>
      </c>
      <c r="D193" s="60">
        <v>0</v>
      </c>
      <c r="E193" s="60">
        <v>0</v>
      </c>
      <c r="F193" s="60">
        <v>0</v>
      </c>
      <c r="G193" s="60">
        <v>0</v>
      </c>
      <c r="H193" s="60">
        <v>271016</v>
      </c>
      <c r="I193" s="60">
        <v>0</v>
      </c>
      <c r="J193" s="60">
        <v>271016</v>
      </c>
      <c r="K193" s="60">
        <v>0</v>
      </c>
      <c r="L193" s="60">
        <v>0</v>
      </c>
      <c r="M193" s="60">
        <v>0</v>
      </c>
      <c r="N193" s="62">
        <v>271016</v>
      </c>
    </row>
    <row r="194" spans="1:14" ht="15" x14ac:dyDescent="0.3">
      <c r="A194" s="54" t="s">
        <v>409</v>
      </c>
      <c r="B194" s="55" t="s">
        <v>41</v>
      </c>
      <c r="C194" s="60">
        <v>17599</v>
      </c>
      <c r="D194" s="60">
        <v>0</v>
      </c>
      <c r="E194" s="60">
        <v>0</v>
      </c>
      <c r="F194" s="60">
        <v>0</v>
      </c>
      <c r="G194" s="60">
        <v>0</v>
      </c>
      <c r="H194" s="60">
        <v>17599</v>
      </c>
      <c r="I194" s="60">
        <v>0</v>
      </c>
      <c r="J194" s="60">
        <v>17599</v>
      </c>
      <c r="K194" s="60">
        <v>0</v>
      </c>
      <c r="L194" s="60">
        <v>0</v>
      </c>
      <c r="M194" s="60">
        <v>0</v>
      </c>
      <c r="N194" s="62">
        <v>17599</v>
      </c>
    </row>
    <row r="195" spans="1:14" ht="15" x14ac:dyDescent="0.3">
      <c r="A195" s="54" t="s">
        <v>410</v>
      </c>
      <c r="B195" s="55" t="s">
        <v>38</v>
      </c>
      <c r="C195" s="60">
        <v>51096</v>
      </c>
      <c r="D195" s="60">
        <v>0</v>
      </c>
      <c r="E195" s="60">
        <v>0</v>
      </c>
      <c r="F195" s="60">
        <v>0</v>
      </c>
      <c r="G195" s="60">
        <v>0</v>
      </c>
      <c r="H195" s="60">
        <v>51096</v>
      </c>
      <c r="I195" s="60">
        <v>0</v>
      </c>
      <c r="J195" s="60">
        <v>51096</v>
      </c>
      <c r="K195" s="60">
        <v>0</v>
      </c>
      <c r="L195" s="60">
        <v>0</v>
      </c>
      <c r="M195" s="60">
        <v>0</v>
      </c>
      <c r="N195" s="62">
        <v>51096</v>
      </c>
    </row>
    <row r="196" spans="1:14" ht="15" x14ac:dyDescent="0.3">
      <c r="A196" s="54" t="s">
        <v>410</v>
      </c>
      <c r="B196" s="55" t="s">
        <v>67</v>
      </c>
      <c r="C196" s="60">
        <v>13460</v>
      </c>
      <c r="D196" s="60">
        <v>0</v>
      </c>
      <c r="E196" s="60">
        <v>0</v>
      </c>
      <c r="F196" s="60">
        <v>0</v>
      </c>
      <c r="G196" s="60">
        <v>0</v>
      </c>
      <c r="H196" s="60">
        <v>13460</v>
      </c>
      <c r="I196" s="60">
        <v>0</v>
      </c>
      <c r="J196" s="60">
        <v>13460</v>
      </c>
      <c r="K196" s="60">
        <v>0</v>
      </c>
      <c r="L196" s="60">
        <v>0</v>
      </c>
      <c r="M196" s="60">
        <v>0</v>
      </c>
      <c r="N196" s="61">
        <v>13460</v>
      </c>
    </row>
    <row r="197" spans="1:14" ht="15" x14ac:dyDescent="0.3">
      <c r="A197" s="54" t="s">
        <v>410</v>
      </c>
      <c r="B197" s="55" t="s">
        <v>68</v>
      </c>
      <c r="C197" s="60">
        <v>133300</v>
      </c>
      <c r="D197" s="60">
        <v>-771</v>
      </c>
      <c r="E197" s="60">
        <v>0</v>
      </c>
      <c r="F197" s="60">
        <v>0</v>
      </c>
      <c r="G197" s="60">
        <v>0</v>
      </c>
      <c r="H197" s="60">
        <v>132529</v>
      </c>
      <c r="I197" s="60">
        <v>0</v>
      </c>
      <c r="J197" s="60">
        <v>132529</v>
      </c>
      <c r="K197" s="60">
        <v>0</v>
      </c>
      <c r="L197" s="60">
        <v>0</v>
      </c>
      <c r="M197" s="60">
        <v>0</v>
      </c>
      <c r="N197" s="61">
        <v>132529</v>
      </c>
    </row>
    <row r="198" spans="1:14" ht="15" x14ac:dyDescent="0.3">
      <c r="A198" s="54" t="s">
        <v>410</v>
      </c>
      <c r="B198" s="55" t="s">
        <v>69</v>
      </c>
      <c r="C198" s="60">
        <v>94035</v>
      </c>
      <c r="D198" s="60">
        <v>-991</v>
      </c>
      <c r="E198" s="60">
        <v>0</v>
      </c>
      <c r="F198" s="60">
        <v>0</v>
      </c>
      <c r="G198" s="60">
        <v>0</v>
      </c>
      <c r="H198" s="60">
        <v>93044</v>
      </c>
      <c r="I198" s="60">
        <v>0</v>
      </c>
      <c r="J198" s="60">
        <v>93044</v>
      </c>
      <c r="K198" s="60">
        <v>0</v>
      </c>
      <c r="L198" s="60">
        <v>0</v>
      </c>
      <c r="M198" s="60">
        <v>0</v>
      </c>
      <c r="N198" s="61">
        <v>93044</v>
      </c>
    </row>
    <row r="199" spans="1:14" ht="15" x14ac:dyDescent="0.3">
      <c r="A199" s="54" t="s">
        <v>410</v>
      </c>
      <c r="B199" s="55" t="s">
        <v>70</v>
      </c>
      <c r="C199" s="60">
        <v>676840</v>
      </c>
      <c r="D199" s="60">
        <v>-917</v>
      </c>
      <c r="E199" s="60">
        <v>0</v>
      </c>
      <c r="F199" s="60">
        <v>0</v>
      </c>
      <c r="G199" s="60">
        <v>0</v>
      </c>
      <c r="H199" s="60">
        <v>675923</v>
      </c>
      <c r="I199" s="60">
        <v>0</v>
      </c>
      <c r="J199" s="60">
        <v>675923</v>
      </c>
      <c r="K199" s="60">
        <v>0</v>
      </c>
      <c r="L199" s="60">
        <v>0</v>
      </c>
      <c r="M199" s="60">
        <v>0</v>
      </c>
      <c r="N199" s="61">
        <v>675923</v>
      </c>
    </row>
    <row r="200" spans="1:14" ht="15" x14ac:dyDescent="0.3">
      <c r="A200" s="54" t="s">
        <v>410</v>
      </c>
      <c r="B200" s="55" t="s">
        <v>71</v>
      </c>
      <c r="C200" s="60">
        <v>612187</v>
      </c>
      <c r="D200" s="60">
        <v>-673</v>
      </c>
      <c r="E200" s="60">
        <v>0</v>
      </c>
      <c r="F200" s="60">
        <v>0</v>
      </c>
      <c r="G200" s="60">
        <v>0</v>
      </c>
      <c r="H200" s="60">
        <v>611514</v>
      </c>
      <c r="I200" s="60">
        <v>0</v>
      </c>
      <c r="J200" s="60">
        <v>611514</v>
      </c>
      <c r="K200" s="60">
        <v>0</v>
      </c>
      <c r="L200" s="60">
        <v>0</v>
      </c>
      <c r="M200" s="60">
        <v>0</v>
      </c>
      <c r="N200" s="61">
        <v>611514</v>
      </c>
    </row>
    <row r="201" spans="1:14" ht="15" x14ac:dyDescent="0.3">
      <c r="A201" s="54" t="s">
        <v>410</v>
      </c>
      <c r="B201" s="55" t="s">
        <v>39</v>
      </c>
      <c r="C201" s="60">
        <v>205146</v>
      </c>
      <c r="D201" s="60">
        <v>-921</v>
      </c>
      <c r="E201" s="60">
        <v>0</v>
      </c>
      <c r="F201" s="60">
        <v>0</v>
      </c>
      <c r="G201" s="60">
        <v>0</v>
      </c>
      <c r="H201" s="60">
        <v>204225</v>
      </c>
      <c r="I201" s="60">
        <v>0</v>
      </c>
      <c r="J201" s="60">
        <v>204225</v>
      </c>
      <c r="K201" s="60">
        <v>0</v>
      </c>
      <c r="L201" s="60">
        <v>0</v>
      </c>
      <c r="M201" s="60">
        <v>0</v>
      </c>
      <c r="N201" s="61">
        <v>204225</v>
      </c>
    </row>
    <row r="202" spans="1:14" ht="15" x14ac:dyDescent="0.3">
      <c r="A202" s="54" t="s">
        <v>410</v>
      </c>
      <c r="B202" s="55" t="s">
        <v>40</v>
      </c>
      <c r="C202" s="60">
        <v>1367</v>
      </c>
      <c r="D202" s="60">
        <v>0</v>
      </c>
      <c r="E202" s="60">
        <v>0</v>
      </c>
      <c r="F202" s="60">
        <v>0</v>
      </c>
      <c r="G202" s="60">
        <v>0</v>
      </c>
      <c r="H202" s="60">
        <v>1367</v>
      </c>
      <c r="I202" s="60">
        <v>0</v>
      </c>
      <c r="J202" s="60">
        <v>1367</v>
      </c>
      <c r="K202" s="60">
        <v>0</v>
      </c>
      <c r="L202" s="60">
        <v>0</v>
      </c>
      <c r="M202" s="60">
        <v>0</v>
      </c>
      <c r="N202" s="61">
        <v>1367</v>
      </c>
    </row>
    <row r="203" spans="1:14" ht="15" x14ac:dyDescent="0.3">
      <c r="A203" s="54" t="s">
        <v>84</v>
      </c>
      <c r="B203" s="55" t="s">
        <v>47</v>
      </c>
      <c r="C203" s="60">
        <v>254775</v>
      </c>
      <c r="D203" s="60">
        <v>0</v>
      </c>
      <c r="E203" s="60">
        <v>0</v>
      </c>
      <c r="F203" s="60">
        <v>0</v>
      </c>
      <c r="G203" s="60">
        <v>0</v>
      </c>
      <c r="H203" s="60">
        <v>254775</v>
      </c>
      <c r="I203" s="60">
        <v>-254775</v>
      </c>
      <c r="J203" s="60">
        <v>0</v>
      </c>
      <c r="K203" s="60">
        <v>0</v>
      </c>
      <c r="L203" s="60">
        <v>0</v>
      </c>
      <c r="M203" s="60">
        <v>0</v>
      </c>
      <c r="N203" s="61">
        <v>0</v>
      </c>
    </row>
    <row r="204" spans="1:14" ht="15" x14ac:dyDescent="0.3">
      <c r="A204" s="54" t="s">
        <v>84</v>
      </c>
      <c r="B204" s="55" t="s">
        <v>48</v>
      </c>
      <c r="C204" s="60">
        <v>224806</v>
      </c>
      <c r="D204" s="60">
        <v>-1539</v>
      </c>
      <c r="E204" s="60">
        <v>0</v>
      </c>
      <c r="F204" s="60">
        <v>0</v>
      </c>
      <c r="G204" s="60">
        <v>0</v>
      </c>
      <c r="H204" s="60">
        <v>223267</v>
      </c>
      <c r="I204" s="60">
        <v>-223267</v>
      </c>
      <c r="J204" s="60">
        <v>0</v>
      </c>
      <c r="K204" s="60">
        <v>0</v>
      </c>
      <c r="L204" s="60">
        <v>0</v>
      </c>
      <c r="M204" s="60">
        <v>0</v>
      </c>
      <c r="N204" s="61">
        <v>0</v>
      </c>
    </row>
    <row r="205" spans="1:14" ht="15" x14ac:dyDescent="0.3">
      <c r="A205" s="54" t="s">
        <v>84</v>
      </c>
      <c r="B205" s="55" t="s">
        <v>49</v>
      </c>
      <c r="C205" s="60">
        <v>137993</v>
      </c>
      <c r="D205" s="60">
        <v>-1000</v>
      </c>
      <c r="E205" s="60">
        <v>0</v>
      </c>
      <c r="F205" s="60">
        <v>0</v>
      </c>
      <c r="G205" s="60">
        <v>0</v>
      </c>
      <c r="H205" s="60">
        <v>136993</v>
      </c>
      <c r="I205" s="60">
        <v>-136993</v>
      </c>
      <c r="J205" s="60">
        <v>0</v>
      </c>
      <c r="K205" s="60">
        <v>0</v>
      </c>
      <c r="L205" s="60">
        <v>0</v>
      </c>
      <c r="M205" s="60">
        <v>0</v>
      </c>
      <c r="N205" s="61">
        <v>0</v>
      </c>
    </row>
    <row r="206" spans="1:14" ht="15" x14ac:dyDescent="0.3">
      <c r="A206" s="54" t="s">
        <v>84</v>
      </c>
      <c r="B206" s="55" t="s">
        <v>50</v>
      </c>
      <c r="C206" s="60">
        <v>80336</v>
      </c>
      <c r="D206" s="60">
        <v>-37</v>
      </c>
      <c r="E206" s="60">
        <v>0</v>
      </c>
      <c r="F206" s="60">
        <v>0</v>
      </c>
      <c r="G206" s="60">
        <v>0</v>
      </c>
      <c r="H206" s="60">
        <v>80299</v>
      </c>
      <c r="I206" s="60">
        <v>-80299</v>
      </c>
      <c r="J206" s="60">
        <v>0</v>
      </c>
      <c r="K206" s="60">
        <v>0</v>
      </c>
      <c r="L206" s="60">
        <v>0</v>
      </c>
      <c r="M206" s="60">
        <v>0</v>
      </c>
      <c r="N206" s="61">
        <v>0</v>
      </c>
    </row>
    <row r="207" spans="1:14" ht="15" x14ac:dyDescent="0.3">
      <c r="A207" s="54" t="s">
        <v>84</v>
      </c>
      <c r="B207" s="55" t="s">
        <v>51</v>
      </c>
      <c r="C207" s="60">
        <v>74364</v>
      </c>
      <c r="D207" s="60">
        <v>0</v>
      </c>
      <c r="E207" s="60">
        <v>0</v>
      </c>
      <c r="F207" s="60">
        <v>0</v>
      </c>
      <c r="G207" s="60">
        <v>0</v>
      </c>
      <c r="H207" s="60">
        <v>74364</v>
      </c>
      <c r="I207" s="60">
        <v>-74364</v>
      </c>
      <c r="J207" s="60">
        <v>0</v>
      </c>
      <c r="K207" s="60">
        <v>0</v>
      </c>
      <c r="L207" s="60">
        <v>0</v>
      </c>
      <c r="M207" s="60">
        <v>0</v>
      </c>
      <c r="N207" s="61">
        <v>0</v>
      </c>
    </row>
    <row r="208" spans="1:14" ht="15" x14ac:dyDescent="0.3">
      <c r="A208" s="54" t="s">
        <v>84</v>
      </c>
      <c r="B208" s="55" t="s">
        <v>52</v>
      </c>
      <c r="C208" s="60">
        <v>95074</v>
      </c>
      <c r="D208" s="60">
        <v>0</v>
      </c>
      <c r="E208" s="60">
        <v>0</v>
      </c>
      <c r="F208" s="60">
        <v>0</v>
      </c>
      <c r="G208" s="60">
        <v>0</v>
      </c>
      <c r="H208" s="60">
        <v>95074</v>
      </c>
      <c r="I208" s="60">
        <v>-95074</v>
      </c>
      <c r="J208" s="60">
        <v>0</v>
      </c>
      <c r="K208" s="60">
        <v>0</v>
      </c>
      <c r="L208" s="60">
        <v>0</v>
      </c>
      <c r="M208" s="60">
        <v>0</v>
      </c>
      <c r="N208" s="61">
        <v>0</v>
      </c>
    </row>
    <row r="209" spans="1:14" ht="15" x14ac:dyDescent="0.3">
      <c r="A209" s="54" t="s">
        <v>85</v>
      </c>
      <c r="B209" s="55" t="s">
        <v>40</v>
      </c>
      <c r="C209" s="60">
        <v>12793</v>
      </c>
      <c r="D209" s="60">
        <v>134</v>
      </c>
      <c r="E209" s="60">
        <v>0</v>
      </c>
      <c r="F209" s="60">
        <v>0</v>
      </c>
      <c r="G209" s="60">
        <v>0</v>
      </c>
      <c r="H209" s="60">
        <v>12927</v>
      </c>
      <c r="I209" s="60">
        <v>0</v>
      </c>
      <c r="J209" s="60">
        <v>12927</v>
      </c>
      <c r="K209" s="60">
        <v>0</v>
      </c>
      <c r="L209" s="60">
        <v>0</v>
      </c>
      <c r="M209" s="60">
        <v>0</v>
      </c>
      <c r="N209" s="61">
        <v>12927</v>
      </c>
    </row>
    <row r="210" spans="1:14" ht="15" x14ac:dyDescent="0.3">
      <c r="A210" s="54" t="s">
        <v>85</v>
      </c>
      <c r="B210" s="55" t="s">
        <v>41</v>
      </c>
      <c r="C210" s="60">
        <v>168779</v>
      </c>
      <c r="D210" s="60">
        <v>2923</v>
      </c>
      <c r="E210" s="60">
        <v>0</v>
      </c>
      <c r="F210" s="60">
        <v>0</v>
      </c>
      <c r="G210" s="60">
        <v>0</v>
      </c>
      <c r="H210" s="60">
        <v>171702</v>
      </c>
      <c r="I210" s="60">
        <v>0</v>
      </c>
      <c r="J210" s="60">
        <v>171702</v>
      </c>
      <c r="K210" s="60">
        <v>0</v>
      </c>
      <c r="L210" s="60">
        <v>0</v>
      </c>
      <c r="M210" s="60">
        <v>0</v>
      </c>
      <c r="N210" s="61">
        <v>171702</v>
      </c>
    </row>
    <row r="211" spans="1:14" ht="15" x14ac:dyDescent="0.3">
      <c r="A211" s="54" t="s">
        <v>85</v>
      </c>
      <c r="B211" s="55" t="s">
        <v>42</v>
      </c>
      <c r="C211" s="60">
        <v>162460</v>
      </c>
      <c r="D211" s="60">
        <v>1758</v>
      </c>
      <c r="E211" s="60">
        <v>0</v>
      </c>
      <c r="F211" s="60">
        <v>0</v>
      </c>
      <c r="G211" s="60">
        <v>0</v>
      </c>
      <c r="H211" s="60">
        <v>164218</v>
      </c>
      <c r="I211" s="60">
        <v>0</v>
      </c>
      <c r="J211" s="60">
        <v>164218</v>
      </c>
      <c r="K211" s="60">
        <v>0</v>
      </c>
      <c r="L211" s="60">
        <v>0</v>
      </c>
      <c r="M211" s="60">
        <v>0</v>
      </c>
      <c r="N211" s="61">
        <v>164218</v>
      </c>
    </row>
    <row r="212" spans="1:14" ht="15" x14ac:dyDescent="0.3">
      <c r="A212" s="54" t="s">
        <v>85</v>
      </c>
      <c r="B212" s="55" t="s">
        <v>43</v>
      </c>
      <c r="C212" s="60">
        <v>156213</v>
      </c>
      <c r="D212" s="60">
        <v>1935</v>
      </c>
      <c r="E212" s="60">
        <v>0</v>
      </c>
      <c r="F212" s="60">
        <v>0</v>
      </c>
      <c r="G212" s="60">
        <v>0</v>
      </c>
      <c r="H212" s="60">
        <v>158148</v>
      </c>
      <c r="I212" s="60">
        <v>-158148</v>
      </c>
      <c r="J212" s="60">
        <v>0</v>
      </c>
      <c r="K212" s="60">
        <v>2515</v>
      </c>
      <c r="L212" s="60">
        <v>-2515</v>
      </c>
      <c r="M212" s="60">
        <v>0</v>
      </c>
      <c r="N212" s="61">
        <v>0</v>
      </c>
    </row>
    <row r="213" spans="1:14" ht="15" x14ac:dyDescent="0.3">
      <c r="A213" s="54" t="s">
        <v>85</v>
      </c>
      <c r="B213" s="55" t="s">
        <v>44</v>
      </c>
      <c r="C213" s="60">
        <v>154576</v>
      </c>
      <c r="D213" s="60">
        <v>-726</v>
      </c>
      <c r="E213" s="60">
        <v>0</v>
      </c>
      <c r="F213" s="60">
        <v>0</v>
      </c>
      <c r="G213" s="60">
        <v>0</v>
      </c>
      <c r="H213" s="60">
        <v>153850</v>
      </c>
      <c r="I213" s="60">
        <v>-153850</v>
      </c>
      <c r="J213" s="60">
        <v>0</v>
      </c>
      <c r="K213" s="60">
        <v>228</v>
      </c>
      <c r="L213" s="60">
        <v>-228</v>
      </c>
      <c r="M213" s="60">
        <v>0</v>
      </c>
      <c r="N213" s="61">
        <v>0</v>
      </c>
    </row>
    <row r="214" spans="1:14" ht="15" x14ac:dyDescent="0.3">
      <c r="A214" s="54" t="s">
        <v>85</v>
      </c>
      <c r="B214" s="55" t="s">
        <v>45</v>
      </c>
      <c r="C214" s="60">
        <v>138833</v>
      </c>
      <c r="D214" s="60">
        <v>-523</v>
      </c>
      <c r="E214" s="60">
        <v>0</v>
      </c>
      <c r="F214" s="60">
        <v>0</v>
      </c>
      <c r="G214" s="60">
        <v>0</v>
      </c>
      <c r="H214" s="60">
        <v>138310</v>
      </c>
      <c r="I214" s="60">
        <v>-138310</v>
      </c>
      <c r="J214" s="60">
        <v>0</v>
      </c>
      <c r="K214" s="60">
        <v>1768</v>
      </c>
      <c r="L214" s="60">
        <v>-1768</v>
      </c>
      <c r="M214" s="60">
        <v>0</v>
      </c>
      <c r="N214" s="61">
        <v>0</v>
      </c>
    </row>
    <row r="215" spans="1:14" ht="15" x14ac:dyDescent="0.3">
      <c r="A215" s="54" t="s">
        <v>85</v>
      </c>
      <c r="B215" s="55" t="s">
        <v>46</v>
      </c>
      <c r="C215" s="60">
        <v>136078</v>
      </c>
      <c r="D215" s="60">
        <v>384</v>
      </c>
      <c r="E215" s="60">
        <v>0</v>
      </c>
      <c r="F215" s="60">
        <v>0</v>
      </c>
      <c r="G215" s="60">
        <v>0</v>
      </c>
      <c r="H215" s="60">
        <v>136462</v>
      </c>
      <c r="I215" s="60">
        <v>-136462</v>
      </c>
      <c r="J215" s="60">
        <v>0</v>
      </c>
      <c r="K215" s="60">
        <v>0</v>
      </c>
      <c r="L215" s="60">
        <v>0</v>
      </c>
      <c r="M215" s="60">
        <v>0</v>
      </c>
      <c r="N215" s="61">
        <v>0</v>
      </c>
    </row>
    <row r="216" spans="1:14" ht="15" x14ac:dyDescent="0.3">
      <c r="A216" s="54" t="s">
        <v>85</v>
      </c>
      <c r="B216" s="55" t="s">
        <v>47</v>
      </c>
      <c r="C216" s="60">
        <v>130526</v>
      </c>
      <c r="D216" s="60">
        <v>-2209</v>
      </c>
      <c r="E216" s="60">
        <v>0</v>
      </c>
      <c r="F216" s="60">
        <v>0</v>
      </c>
      <c r="G216" s="60">
        <v>0</v>
      </c>
      <c r="H216" s="60">
        <v>128317</v>
      </c>
      <c r="I216" s="60">
        <v>-128317</v>
      </c>
      <c r="J216" s="60">
        <v>0</v>
      </c>
      <c r="K216" s="60">
        <v>0</v>
      </c>
      <c r="L216" s="60">
        <v>0</v>
      </c>
      <c r="M216" s="60">
        <v>0</v>
      </c>
      <c r="N216" s="61">
        <v>0</v>
      </c>
    </row>
    <row r="217" spans="1:14" ht="15" x14ac:dyDescent="0.3">
      <c r="A217" s="54" t="s">
        <v>85</v>
      </c>
      <c r="B217" s="55" t="s">
        <v>48</v>
      </c>
      <c r="C217" s="60">
        <v>129990</v>
      </c>
      <c r="D217" s="60">
        <v>1934</v>
      </c>
      <c r="E217" s="60">
        <v>0</v>
      </c>
      <c r="F217" s="60">
        <v>0</v>
      </c>
      <c r="G217" s="60">
        <v>0</v>
      </c>
      <c r="H217" s="60">
        <v>131924</v>
      </c>
      <c r="I217" s="60">
        <v>-131924</v>
      </c>
      <c r="J217" s="60">
        <v>0</v>
      </c>
      <c r="K217" s="60">
        <v>20511</v>
      </c>
      <c r="L217" s="60">
        <v>-20511</v>
      </c>
      <c r="M217" s="60">
        <v>0</v>
      </c>
      <c r="N217" s="61">
        <v>0</v>
      </c>
    </row>
    <row r="218" spans="1:14" ht="15" x14ac:dyDescent="0.3">
      <c r="A218" s="54" t="s">
        <v>85</v>
      </c>
      <c r="B218" s="55" t="s">
        <v>49</v>
      </c>
      <c r="C218" s="60">
        <v>124392</v>
      </c>
      <c r="D218" s="60">
        <v>938</v>
      </c>
      <c r="E218" s="60">
        <v>0</v>
      </c>
      <c r="F218" s="60">
        <v>0</v>
      </c>
      <c r="G218" s="60">
        <v>0</v>
      </c>
      <c r="H218" s="60">
        <v>125330</v>
      </c>
      <c r="I218" s="60">
        <v>-125330</v>
      </c>
      <c r="J218" s="60">
        <v>0</v>
      </c>
      <c r="K218" s="60">
        <v>20578</v>
      </c>
      <c r="L218" s="60">
        <v>-20578</v>
      </c>
      <c r="M218" s="60">
        <v>0</v>
      </c>
      <c r="N218" s="61">
        <v>0</v>
      </c>
    </row>
    <row r="219" spans="1:14" ht="15" x14ac:dyDescent="0.3">
      <c r="A219" s="54" t="s">
        <v>85</v>
      </c>
      <c r="B219" s="55" t="s">
        <v>50</v>
      </c>
      <c r="C219" s="60">
        <v>119727</v>
      </c>
      <c r="D219" s="60">
        <v>-354</v>
      </c>
      <c r="E219" s="60">
        <v>0</v>
      </c>
      <c r="F219" s="60">
        <v>0</v>
      </c>
      <c r="G219" s="60">
        <v>0</v>
      </c>
      <c r="H219" s="60">
        <v>119373</v>
      </c>
      <c r="I219" s="60">
        <v>-119373</v>
      </c>
      <c r="J219" s="60">
        <v>0</v>
      </c>
      <c r="K219" s="60">
        <v>66576</v>
      </c>
      <c r="L219" s="60">
        <v>-66576</v>
      </c>
      <c r="M219" s="60">
        <v>0</v>
      </c>
      <c r="N219" s="61">
        <v>0</v>
      </c>
    </row>
    <row r="220" spans="1:14" ht="15" x14ac:dyDescent="0.3">
      <c r="A220" s="54" t="s">
        <v>85</v>
      </c>
      <c r="B220" s="55" t="s">
        <v>51</v>
      </c>
      <c r="C220" s="60">
        <v>119531</v>
      </c>
      <c r="D220" s="60">
        <v>-1646</v>
      </c>
      <c r="E220" s="60">
        <v>0</v>
      </c>
      <c r="F220" s="60">
        <v>0</v>
      </c>
      <c r="G220" s="60">
        <v>0</v>
      </c>
      <c r="H220" s="60">
        <v>117885</v>
      </c>
      <c r="I220" s="60">
        <v>-117885</v>
      </c>
      <c r="J220" s="60">
        <v>0</v>
      </c>
      <c r="K220" s="60">
        <v>1180</v>
      </c>
      <c r="L220" s="60">
        <v>-1180</v>
      </c>
      <c r="M220" s="60">
        <v>0</v>
      </c>
      <c r="N220" s="62">
        <v>0</v>
      </c>
    </row>
    <row r="221" spans="1:14" ht="15" x14ac:dyDescent="0.3">
      <c r="A221" s="54" t="s">
        <v>85</v>
      </c>
      <c r="B221" s="55" t="s">
        <v>52</v>
      </c>
      <c r="C221" s="60">
        <v>114599</v>
      </c>
      <c r="D221" s="60">
        <v>0</v>
      </c>
      <c r="E221" s="60">
        <v>0</v>
      </c>
      <c r="F221" s="60">
        <v>0</v>
      </c>
      <c r="G221" s="60">
        <v>0</v>
      </c>
      <c r="H221" s="60">
        <v>114599</v>
      </c>
      <c r="I221" s="60">
        <v>-114599</v>
      </c>
      <c r="J221" s="60">
        <v>0</v>
      </c>
      <c r="K221" s="60">
        <v>0</v>
      </c>
      <c r="L221" s="60">
        <v>0</v>
      </c>
      <c r="M221" s="60">
        <v>0</v>
      </c>
      <c r="N221" s="62">
        <v>0</v>
      </c>
    </row>
    <row r="222" spans="1:14" ht="15" x14ac:dyDescent="0.3">
      <c r="A222" s="54" t="s">
        <v>85</v>
      </c>
      <c r="B222" s="55" t="s">
        <v>53</v>
      </c>
      <c r="C222" s="60">
        <v>116242</v>
      </c>
      <c r="D222" s="60">
        <v>0</v>
      </c>
      <c r="E222" s="60">
        <v>0</v>
      </c>
      <c r="F222" s="60">
        <v>0</v>
      </c>
      <c r="G222" s="60">
        <v>0</v>
      </c>
      <c r="H222" s="60">
        <v>116242</v>
      </c>
      <c r="I222" s="60">
        <v>-116242</v>
      </c>
      <c r="J222" s="60">
        <v>0</v>
      </c>
      <c r="K222" s="60">
        <v>270</v>
      </c>
      <c r="L222" s="60">
        <v>-270</v>
      </c>
      <c r="M222" s="60">
        <v>0</v>
      </c>
      <c r="N222" s="62">
        <v>0</v>
      </c>
    </row>
    <row r="223" spans="1:14" ht="15" x14ac:dyDescent="0.3">
      <c r="A223" s="54" t="s">
        <v>85</v>
      </c>
      <c r="B223" s="55" t="s">
        <v>54</v>
      </c>
      <c r="C223" s="60">
        <v>104426</v>
      </c>
      <c r="D223" s="60">
        <v>0</v>
      </c>
      <c r="E223" s="60">
        <v>0</v>
      </c>
      <c r="F223" s="60">
        <v>0</v>
      </c>
      <c r="G223" s="60">
        <v>0</v>
      </c>
      <c r="H223" s="60">
        <v>104426</v>
      </c>
      <c r="I223" s="60">
        <v>-104426</v>
      </c>
      <c r="J223" s="60">
        <v>0</v>
      </c>
      <c r="K223" s="60">
        <v>0</v>
      </c>
      <c r="L223" s="60">
        <v>0</v>
      </c>
      <c r="M223" s="60">
        <v>0</v>
      </c>
      <c r="N223" s="61">
        <v>0</v>
      </c>
    </row>
    <row r="224" spans="1:14" ht="15" x14ac:dyDescent="0.3">
      <c r="A224" s="54" t="s">
        <v>85</v>
      </c>
      <c r="B224" s="55" t="s">
        <v>55</v>
      </c>
      <c r="C224" s="60">
        <v>101219</v>
      </c>
      <c r="D224" s="60">
        <v>0</v>
      </c>
      <c r="E224" s="60">
        <v>0</v>
      </c>
      <c r="F224" s="60">
        <v>0</v>
      </c>
      <c r="G224" s="60">
        <v>0</v>
      </c>
      <c r="H224" s="60">
        <v>101219</v>
      </c>
      <c r="I224" s="60">
        <v>-101219</v>
      </c>
      <c r="J224" s="60">
        <v>0</v>
      </c>
      <c r="K224" s="60">
        <v>0</v>
      </c>
      <c r="L224" s="60">
        <v>0</v>
      </c>
      <c r="M224" s="60">
        <v>0</v>
      </c>
      <c r="N224" s="61">
        <v>0</v>
      </c>
    </row>
    <row r="225" spans="1:14" ht="15" x14ac:dyDescent="0.3">
      <c r="A225" s="54" t="s">
        <v>85</v>
      </c>
      <c r="B225" s="55" t="s">
        <v>56</v>
      </c>
      <c r="C225" s="60">
        <v>23791</v>
      </c>
      <c r="D225" s="60">
        <v>0</v>
      </c>
      <c r="E225" s="60">
        <v>0</v>
      </c>
      <c r="F225" s="60">
        <v>0</v>
      </c>
      <c r="G225" s="60">
        <v>0</v>
      </c>
      <c r="H225" s="60">
        <v>23791</v>
      </c>
      <c r="I225" s="60">
        <v>-23791</v>
      </c>
      <c r="J225" s="60">
        <v>0</v>
      </c>
      <c r="K225" s="60">
        <v>0</v>
      </c>
      <c r="L225" s="60">
        <v>0</v>
      </c>
      <c r="M225" s="60">
        <v>0</v>
      </c>
      <c r="N225" s="61">
        <v>0</v>
      </c>
    </row>
    <row r="226" spans="1:14" ht="15" x14ac:dyDescent="0.3">
      <c r="A226" s="54" t="s">
        <v>85</v>
      </c>
      <c r="B226" s="55" t="s">
        <v>57</v>
      </c>
      <c r="C226" s="60">
        <v>28582</v>
      </c>
      <c r="D226" s="60">
        <v>0</v>
      </c>
      <c r="E226" s="60">
        <v>0</v>
      </c>
      <c r="F226" s="60">
        <v>0</v>
      </c>
      <c r="G226" s="60">
        <v>0</v>
      </c>
      <c r="H226" s="60">
        <v>28582</v>
      </c>
      <c r="I226" s="60">
        <v>-28582</v>
      </c>
      <c r="J226" s="60">
        <v>0</v>
      </c>
      <c r="K226" s="60">
        <v>0</v>
      </c>
      <c r="L226" s="60">
        <v>0</v>
      </c>
      <c r="M226" s="60">
        <v>0</v>
      </c>
      <c r="N226" s="61">
        <v>0</v>
      </c>
    </row>
    <row r="227" spans="1:14" ht="15" x14ac:dyDescent="0.3">
      <c r="A227" s="54" t="s">
        <v>85</v>
      </c>
      <c r="B227" s="55" t="s">
        <v>58</v>
      </c>
      <c r="C227" s="60">
        <v>4423</v>
      </c>
      <c r="D227" s="60">
        <v>0</v>
      </c>
      <c r="E227" s="60">
        <v>0</v>
      </c>
      <c r="F227" s="60">
        <v>0</v>
      </c>
      <c r="G227" s="60">
        <v>0</v>
      </c>
      <c r="H227" s="60">
        <v>4423</v>
      </c>
      <c r="I227" s="60">
        <v>-4423</v>
      </c>
      <c r="J227" s="60">
        <v>0</v>
      </c>
      <c r="K227" s="60">
        <v>7633</v>
      </c>
      <c r="L227" s="60">
        <v>-7633</v>
      </c>
      <c r="M227" s="60">
        <v>0</v>
      </c>
      <c r="N227" s="61">
        <v>0</v>
      </c>
    </row>
    <row r="228" spans="1:14" ht="15" x14ac:dyDescent="0.3">
      <c r="A228" s="54" t="s">
        <v>86</v>
      </c>
      <c r="B228" s="55" t="s">
        <v>40</v>
      </c>
      <c r="C228" s="60">
        <v>8550</v>
      </c>
      <c r="D228" s="60">
        <v>446</v>
      </c>
      <c r="E228" s="60">
        <v>0</v>
      </c>
      <c r="F228" s="60">
        <v>0</v>
      </c>
      <c r="G228" s="60">
        <v>0</v>
      </c>
      <c r="H228" s="60">
        <v>8996</v>
      </c>
      <c r="I228" s="60">
        <v>0</v>
      </c>
      <c r="J228" s="60">
        <v>8996</v>
      </c>
      <c r="K228" s="60">
        <v>0</v>
      </c>
      <c r="L228" s="60">
        <v>0</v>
      </c>
      <c r="M228" s="60">
        <v>0</v>
      </c>
      <c r="N228" s="61">
        <v>8996</v>
      </c>
    </row>
    <row r="229" spans="1:14" ht="15" x14ac:dyDescent="0.3">
      <c r="A229" s="54" t="s">
        <v>86</v>
      </c>
      <c r="B229" s="55" t="s">
        <v>41</v>
      </c>
      <c r="C229" s="60">
        <v>108066</v>
      </c>
      <c r="D229" s="60">
        <v>5023</v>
      </c>
      <c r="E229" s="60">
        <v>0</v>
      </c>
      <c r="F229" s="60">
        <v>0</v>
      </c>
      <c r="G229" s="60">
        <v>0</v>
      </c>
      <c r="H229" s="60">
        <v>113089</v>
      </c>
      <c r="I229" s="60">
        <v>0</v>
      </c>
      <c r="J229" s="60">
        <v>113089</v>
      </c>
      <c r="K229" s="60">
        <v>0</v>
      </c>
      <c r="L229" s="60">
        <v>0</v>
      </c>
      <c r="M229" s="60">
        <v>0</v>
      </c>
      <c r="N229" s="61">
        <v>113089</v>
      </c>
    </row>
    <row r="230" spans="1:14" ht="15" x14ac:dyDescent="0.3">
      <c r="A230" s="54" t="s">
        <v>86</v>
      </c>
      <c r="B230" s="55" t="s">
        <v>42</v>
      </c>
      <c r="C230" s="60">
        <v>98487</v>
      </c>
      <c r="D230" s="60">
        <v>1095</v>
      </c>
      <c r="E230" s="60">
        <v>0</v>
      </c>
      <c r="F230" s="60">
        <v>0</v>
      </c>
      <c r="G230" s="60">
        <v>0</v>
      </c>
      <c r="H230" s="60">
        <v>99582</v>
      </c>
      <c r="I230" s="60">
        <v>0</v>
      </c>
      <c r="J230" s="60">
        <v>99582</v>
      </c>
      <c r="K230" s="60">
        <v>0</v>
      </c>
      <c r="L230" s="60">
        <v>0</v>
      </c>
      <c r="M230" s="60">
        <v>0</v>
      </c>
      <c r="N230" s="61">
        <v>99582</v>
      </c>
    </row>
    <row r="231" spans="1:14" ht="15" x14ac:dyDescent="0.3">
      <c r="A231" s="54" t="s">
        <v>86</v>
      </c>
      <c r="B231" s="55" t="s">
        <v>43</v>
      </c>
      <c r="C231" s="60">
        <v>94344</v>
      </c>
      <c r="D231" s="60">
        <v>1200</v>
      </c>
      <c r="E231" s="60">
        <v>0</v>
      </c>
      <c r="F231" s="60">
        <v>0</v>
      </c>
      <c r="G231" s="60">
        <v>0</v>
      </c>
      <c r="H231" s="60">
        <v>95544</v>
      </c>
      <c r="I231" s="60">
        <v>-95544</v>
      </c>
      <c r="J231" s="60">
        <v>0</v>
      </c>
      <c r="K231" s="60">
        <v>0</v>
      </c>
      <c r="L231" s="60">
        <v>0</v>
      </c>
      <c r="M231" s="60">
        <v>0</v>
      </c>
      <c r="N231" s="61">
        <v>0</v>
      </c>
    </row>
    <row r="232" spans="1:14" ht="15" x14ac:dyDescent="0.3">
      <c r="A232" s="54" t="s">
        <v>86</v>
      </c>
      <c r="B232" s="55" t="s">
        <v>44</v>
      </c>
      <c r="C232" s="60">
        <v>89776</v>
      </c>
      <c r="D232" s="60">
        <v>414</v>
      </c>
      <c r="E232" s="60">
        <v>0</v>
      </c>
      <c r="F232" s="60">
        <v>0</v>
      </c>
      <c r="G232" s="60">
        <v>0</v>
      </c>
      <c r="H232" s="60">
        <v>90190</v>
      </c>
      <c r="I232" s="60">
        <v>-90190</v>
      </c>
      <c r="J232" s="60">
        <v>0</v>
      </c>
      <c r="K232" s="60">
        <v>0</v>
      </c>
      <c r="L232" s="60">
        <v>0</v>
      </c>
      <c r="M232" s="60">
        <v>0</v>
      </c>
      <c r="N232" s="61">
        <v>0</v>
      </c>
    </row>
    <row r="233" spans="1:14" ht="15" x14ac:dyDescent="0.3">
      <c r="A233" s="54" t="s">
        <v>86</v>
      </c>
      <c r="B233" s="55" t="s">
        <v>45</v>
      </c>
      <c r="C233" s="60">
        <v>85411</v>
      </c>
      <c r="D233" s="60">
        <v>-323</v>
      </c>
      <c r="E233" s="60">
        <v>0</v>
      </c>
      <c r="F233" s="60">
        <v>0</v>
      </c>
      <c r="G233" s="60">
        <v>0</v>
      </c>
      <c r="H233" s="60">
        <v>85088</v>
      </c>
      <c r="I233" s="60">
        <v>-85088</v>
      </c>
      <c r="J233" s="60">
        <v>0</v>
      </c>
      <c r="K233" s="60">
        <v>0</v>
      </c>
      <c r="L233" s="60">
        <v>0</v>
      </c>
      <c r="M233" s="60">
        <v>0</v>
      </c>
      <c r="N233" s="61">
        <v>0</v>
      </c>
    </row>
    <row r="234" spans="1:14" ht="15" x14ac:dyDescent="0.3">
      <c r="A234" s="54" t="s">
        <v>86</v>
      </c>
      <c r="B234" s="55" t="s">
        <v>46</v>
      </c>
      <c r="C234" s="60">
        <v>83328</v>
      </c>
      <c r="D234" s="60">
        <v>238</v>
      </c>
      <c r="E234" s="60">
        <v>0</v>
      </c>
      <c r="F234" s="60">
        <v>0</v>
      </c>
      <c r="G234" s="60">
        <v>0</v>
      </c>
      <c r="H234" s="60">
        <v>83566</v>
      </c>
      <c r="I234" s="60">
        <v>-83566</v>
      </c>
      <c r="J234" s="60">
        <v>0</v>
      </c>
      <c r="K234" s="60">
        <v>0</v>
      </c>
      <c r="L234" s="60">
        <v>0</v>
      </c>
      <c r="M234" s="60">
        <v>0</v>
      </c>
      <c r="N234" s="61">
        <v>0</v>
      </c>
    </row>
    <row r="235" spans="1:14" ht="15" x14ac:dyDescent="0.3">
      <c r="A235" s="54" t="s">
        <v>86</v>
      </c>
      <c r="B235" s="55" t="s">
        <v>47</v>
      </c>
      <c r="C235" s="60">
        <v>80980</v>
      </c>
      <c r="D235" s="60">
        <v>-1410</v>
      </c>
      <c r="E235" s="60">
        <v>0</v>
      </c>
      <c r="F235" s="60">
        <v>0</v>
      </c>
      <c r="G235" s="60">
        <v>0</v>
      </c>
      <c r="H235" s="60">
        <v>79570</v>
      </c>
      <c r="I235" s="60">
        <v>-79570</v>
      </c>
      <c r="J235" s="60">
        <v>0</v>
      </c>
      <c r="K235" s="60">
        <v>0</v>
      </c>
      <c r="L235" s="60">
        <v>0</v>
      </c>
      <c r="M235" s="60">
        <v>0</v>
      </c>
      <c r="N235" s="61">
        <v>0</v>
      </c>
    </row>
    <row r="236" spans="1:14" ht="15" x14ac:dyDescent="0.3">
      <c r="A236" s="54" t="s">
        <v>86</v>
      </c>
      <c r="B236" s="55" t="s">
        <v>48</v>
      </c>
      <c r="C236" s="60">
        <v>80644</v>
      </c>
      <c r="D236" s="60">
        <v>1202</v>
      </c>
      <c r="E236" s="60">
        <v>0</v>
      </c>
      <c r="F236" s="60">
        <v>0</v>
      </c>
      <c r="G236" s="60">
        <v>0</v>
      </c>
      <c r="H236" s="60">
        <v>81846</v>
      </c>
      <c r="I236" s="60">
        <v>-81846</v>
      </c>
      <c r="J236" s="60">
        <v>0</v>
      </c>
      <c r="K236" s="60">
        <v>0</v>
      </c>
      <c r="L236" s="60">
        <v>0</v>
      </c>
      <c r="M236" s="60">
        <v>0</v>
      </c>
      <c r="N236" s="61">
        <v>0</v>
      </c>
    </row>
    <row r="237" spans="1:14" ht="15" x14ac:dyDescent="0.3">
      <c r="A237" s="54" t="s">
        <v>86</v>
      </c>
      <c r="B237" s="55" t="s">
        <v>49</v>
      </c>
      <c r="C237" s="60">
        <v>77094</v>
      </c>
      <c r="D237" s="60">
        <v>724</v>
      </c>
      <c r="E237" s="60">
        <v>0</v>
      </c>
      <c r="F237" s="60">
        <v>0</v>
      </c>
      <c r="G237" s="60">
        <v>0</v>
      </c>
      <c r="H237" s="60">
        <v>77818</v>
      </c>
      <c r="I237" s="60">
        <v>-77818</v>
      </c>
      <c r="J237" s="60">
        <v>0</v>
      </c>
      <c r="K237" s="60">
        <v>0</v>
      </c>
      <c r="L237" s="60">
        <v>0</v>
      </c>
      <c r="M237" s="60">
        <v>0</v>
      </c>
      <c r="N237" s="61">
        <v>0</v>
      </c>
    </row>
    <row r="238" spans="1:14" ht="15" x14ac:dyDescent="0.3">
      <c r="A238" s="54" t="s">
        <v>86</v>
      </c>
      <c r="B238" s="55" t="s">
        <v>50</v>
      </c>
      <c r="C238" s="60">
        <v>74271</v>
      </c>
      <c r="D238" s="60">
        <v>-499</v>
      </c>
      <c r="E238" s="60">
        <v>0</v>
      </c>
      <c r="F238" s="60">
        <v>0</v>
      </c>
      <c r="G238" s="60">
        <v>0</v>
      </c>
      <c r="H238" s="60">
        <v>73772</v>
      </c>
      <c r="I238" s="60">
        <v>-73772</v>
      </c>
      <c r="J238" s="60">
        <v>0</v>
      </c>
      <c r="K238" s="60">
        <v>0</v>
      </c>
      <c r="L238" s="60">
        <v>0</v>
      </c>
      <c r="M238" s="60">
        <v>0</v>
      </c>
      <c r="N238" s="61">
        <v>0</v>
      </c>
    </row>
    <row r="239" spans="1:14" ht="15" x14ac:dyDescent="0.3">
      <c r="A239" s="54" t="s">
        <v>86</v>
      </c>
      <c r="B239" s="55" t="s">
        <v>51</v>
      </c>
      <c r="C239" s="60">
        <v>72816</v>
      </c>
      <c r="D239" s="60">
        <v>-493</v>
      </c>
      <c r="E239" s="60">
        <v>0</v>
      </c>
      <c r="F239" s="60">
        <v>0</v>
      </c>
      <c r="G239" s="60">
        <v>0</v>
      </c>
      <c r="H239" s="60">
        <v>72323</v>
      </c>
      <c r="I239" s="60">
        <v>-72323</v>
      </c>
      <c r="J239" s="60">
        <v>0</v>
      </c>
      <c r="K239" s="60">
        <v>1273</v>
      </c>
      <c r="L239" s="60">
        <v>-1273</v>
      </c>
      <c r="M239" s="60">
        <v>0</v>
      </c>
      <c r="N239" s="61">
        <v>0</v>
      </c>
    </row>
    <row r="240" spans="1:14" ht="15" x14ac:dyDescent="0.3">
      <c r="A240" s="54" t="s">
        <v>86</v>
      </c>
      <c r="B240" s="55" t="s">
        <v>52</v>
      </c>
      <c r="C240" s="60">
        <v>73086</v>
      </c>
      <c r="D240" s="60">
        <v>0</v>
      </c>
      <c r="E240" s="60">
        <v>0</v>
      </c>
      <c r="F240" s="60">
        <v>0</v>
      </c>
      <c r="G240" s="60">
        <v>0</v>
      </c>
      <c r="H240" s="60">
        <v>73086</v>
      </c>
      <c r="I240" s="60">
        <v>-73086</v>
      </c>
      <c r="J240" s="60">
        <v>0</v>
      </c>
      <c r="K240" s="60">
        <v>0</v>
      </c>
      <c r="L240" s="60">
        <v>0</v>
      </c>
      <c r="M240" s="60">
        <v>0</v>
      </c>
      <c r="N240" s="61">
        <v>0</v>
      </c>
    </row>
    <row r="241" spans="1:14" ht="15" x14ac:dyDescent="0.3">
      <c r="A241" s="54" t="s">
        <v>86</v>
      </c>
      <c r="B241" s="55" t="s">
        <v>53</v>
      </c>
      <c r="C241" s="60">
        <v>70196</v>
      </c>
      <c r="D241" s="60">
        <v>0</v>
      </c>
      <c r="E241" s="60">
        <v>0</v>
      </c>
      <c r="F241" s="60">
        <v>0</v>
      </c>
      <c r="G241" s="60">
        <v>0</v>
      </c>
      <c r="H241" s="60">
        <v>70196</v>
      </c>
      <c r="I241" s="60">
        <v>-70196</v>
      </c>
      <c r="J241" s="60">
        <v>0</v>
      </c>
      <c r="K241" s="60">
        <v>0</v>
      </c>
      <c r="L241" s="60">
        <v>0</v>
      </c>
      <c r="M241" s="60">
        <v>0</v>
      </c>
      <c r="N241" s="61">
        <v>0</v>
      </c>
    </row>
    <row r="242" spans="1:14" ht="15" x14ac:dyDescent="0.3">
      <c r="A242" s="54" t="s">
        <v>86</v>
      </c>
      <c r="B242" s="55" t="s">
        <v>54</v>
      </c>
      <c r="C242" s="60">
        <v>68419</v>
      </c>
      <c r="D242" s="60">
        <v>0</v>
      </c>
      <c r="E242" s="60">
        <v>0</v>
      </c>
      <c r="F242" s="60">
        <v>0</v>
      </c>
      <c r="G242" s="60">
        <v>0</v>
      </c>
      <c r="H242" s="60">
        <v>68419</v>
      </c>
      <c r="I242" s="60">
        <v>-68419</v>
      </c>
      <c r="J242" s="60">
        <v>0</v>
      </c>
      <c r="K242" s="60">
        <v>0</v>
      </c>
      <c r="L242" s="60">
        <v>0</v>
      </c>
      <c r="M242" s="60">
        <v>0</v>
      </c>
      <c r="N242" s="61">
        <v>0</v>
      </c>
    </row>
    <row r="243" spans="1:14" ht="15" x14ac:dyDescent="0.3">
      <c r="A243" s="54" t="s">
        <v>86</v>
      </c>
      <c r="B243" s="55" t="s">
        <v>55</v>
      </c>
      <c r="C243" s="60">
        <v>66426</v>
      </c>
      <c r="D243" s="60">
        <v>0</v>
      </c>
      <c r="E243" s="60">
        <v>0</v>
      </c>
      <c r="F243" s="60">
        <v>0</v>
      </c>
      <c r="G243" s="60">
        <v>0</v>
      </c>
      <c r="H243" s="60">
        <v>66426</v>
      </c>
      <c r="I243" s="60">
        <v>-66426</v>
      </c>
      <c r="J243" s="60">
        <v>0</v>
      </c>
      <c r="K243" s="60">
        <v>0</v>
      </c>
      <c r="L243" s="60">
        <v>0</v>
      </c>
      <c r="M243" s="60">
        <v>0</v>
      </c>
      <c r="N243" s="61">
        <v>0</v>
      </c>
    </row>
    <row r="244" spans="1:14" ht="15" x14ac:dyDescent="0.3">
      <c r="A244" s="54" t="s">
        <v>362</v>
      </c>
      <c r="B244" s="55" t="s">
        <v>383</v>
      </c>
      <c r="C244" s="60">
        <v>9828</v>
      </c>
      <c r="D244" s="60">
        <v>0</v>
      </c>
      <c r="E244" s="60">
        <v>0</v>
      </c>
      <c r="F244" s="60">
        <v>0</v>
      </c>
      <c r="G244" s="60">
        <v>0</v>
      </c>
      <c r="H244" s="60">
        <v>9828</v>
      </c>
      <c r="I244" s="60">
        <v>0</v>
      </c>
      <c r="J244" s="60">
        <v>9828</v>
      </c>
      <c r="K244" s="60">
        <v>0</v>
      </c>
      <c r="L244" s="60">
        <v>0</v>
      </c>
      <c r="M244" s="60">
        <v>0</v>
      </c>
      <c r="N244" s="61">
        <v>9828</v>
      </c>
    </row>
    <row r="245" spans="1:14" ht="15" x14ac:dyDescent="0.3">
      <c r="A245" s="54" t="s">
        <v>362</v>
      </c>
      <c r="B245" s="55" t="s">
        <v>363</v>
      </c>
      <c r="C245" s="60">
        <v>30819</v>
      </c>
      <c r="D245" s="60">
        <v>-3082</v>
      </c>
      <c r="E245" s="60">
        <v>0</v>
      </c>
      <c r="F245" s="60">
        <v>0</v>
      </c>
      <c r="G245" s="60">
        <v>0</v>
      </c>
      <c r="H245" s="60">
        <v>27737</v>
      </c>
      <c r="I245" s="60">
        <v>0</v>
      </c>
      <c r="J245" s="60">
        <v>27737</v>
      </c>
      <c r="K245" s="60">
        <v>0</v>
      </c>
      <c r="L245" s="60">
        <v>0</v>
      </c>
      <c r="M245" s="60">
        <v>0</v>
      </c>
      <c r="N245" s="61">
        <v>27737</v>
      </c>
    </row>
    <row r="246" spans="1:14" ht="15" x14ac:dyDescent="0.3">
      <c r="A246" s="54" t="s">
        <v>362</v>
      </c>
      <c r="B246" s="55" t="s">
        <v>361</v>
      </c>
      <c r="C246" s="60">
        <v>925379</v>
      </c>
      <c r="D246" s="60">
        <v>-671620</v>
      </c>
      <c r="E246" s="60">
        <v>0</v>
      </c>
      <c r="F246" s="60">
        <v>0</v>
      </c>
      <c r="G246" s="60">
        <v>0</v>
      </c>
      <c r="H246" s="60">
        <v>253759</v>
      </c>
      <c r="I246" s="60">
        <v>-253759</v>
      </c>
      <c r="J246" s="60">
        <v>0</v>
      </c>
      <c r="K246" s="60">
        <v>0</v>
      </c>
      <c r="L246" s="60">
        <v>0</v>
      </c>
      <c r="M246" s="60">
        <v>0</v>
      </c>
      <c r="N246" s="61">
        <v>0</v>
      </c>
    </row>
    <row r="247" spans="1:14" ht="15" x14ac:dyDescent="0.3">
      <c r="A247" s="54" t="s">
        <v>362</v>
      </c>
      <c r="B247" s="55" t="s">
        <v>355</v>
      </c>
      <c r="C247" s="60">
        <v>1047314</v>
      </c>
      <c r="D247" s="60">
        <v>-281322</v>
      </c>
      <c r="E247" s="60">
        <v>0</v>
      </c>
      <c r="F247" s="60">
        <v>0</v>
      </c>
      <c r="G247" s="60">
        <v>0</v>
      </c>
      <c r="H247" s="60">
        <v>765992</v>
      </c>
      <c r="I247" s="60">
        <v>-765992</v>
      </c>
      <c r="J247" s="60">
        <v>0</v>
      </c>
      <c r="K247" s="60">
        <v>0</v>
      </c>
      <c r="L247" s="60">
        <v>0</v>
      </c>
      <c r="M247" s="60">
        <v>0</v>
      </c>
      <c r="N247" s="61">
        <v>0</v>
      </c>
    </row>
    <row r="248" spans="1:14" ht="15" x14ac:dyDescent="0.3">
      <c r="A248" s="54" t="s">
        <v>362</v>
      </c>
      <c r="B248" s="55" t="s">
        <v>64</v>
      </c>
      <c r="C248" s="60">
        <v>20494</v>
      </c>
      <c r="D248" s="60">
        <v>0</v>
      </c>
      <c r="E248" s="60">
        <v>0</v>
      </c>
      <c r="F248" s="60">
        <v>0</v>
      </c>
      <c r="G248" s="60">
        <v>0</v>
      </c>
      <c r="H248" s="60">
        <v>20494</v>
      </c>
      <c r="I248" s="60">
        <v>-20494</v>
      </c>
      <c r="J248" s="60">
        <v>0</v>
      </c>
      <c r="K248" s="60">
        <v>0</v>
      </c>
      <c r="L248" s="60">
        <v>0</v>
      </c>
      <c r="M248" s="60">
        <v>0</v>
      </c>
      <c r="N248" s="61">
        <v>0</v>
      </c>
    </row>
    <row r="249" spans="1:14" ht="15" x14ac:dyDescent="0.3">
      <c r="A249" s="54" t="s">
        <v>87</v>
      </c>
      <c r="B249" s="55" t="s">
        <v>47</v>
      </c>
      <c r="C249" s="60">
        <v>427179</v>
      </c>
      <c r="D249" s="60">
        <v>0</v>
      </c>
      <c r="E249" s="60">
        <v>0</v>
      </c>
      <c r="F249" s="60">
        <v>0</v>
      </c>
      <c r="G249" s="60">
        <v>0</v>
      </c>
      <c r="H249" s="60">
        <v>427179</v>
      </c>
      <c r="I249" s="60">
        <v>-427179</v>
      </c>
      <c r="J249" s="60">
        <v>0</v>
      </c>
      <c r="K249" s="60">
        <v>0</v>
      </c>
      <c r="L249" s="60">
        <v>0</v>
      </c>
      <c r="M249" s="60">
        <v>0</v>
      </c>
      <c r="N249" s="61">
        <v>0</v>
      </c>
    </row>
    <row r="250" spans="1:14" ht="15" x14ac:dyDescent="0.3">
      <c r="A250" s="54" t="s">
        <v>87</v>
      </c>
      <c r="B250" s="55" t="s">
        <v>48</v>
      </c>
      <c r="C250" s="60">
        <v>401905</v>
      </c>
      <c r="D250" s="60">
        <v>-2845</v>
      </c>
      <c r="E250" s="60">
        <v>0</v>
      </c>
      <c r="F250" s="60">
        <v>0</v>
      </c>
      <c r="G250" s="60">
        <v>0</v>
      </c>
      <c r="H250" s="60">
        <v>399060</v>
      </c>
      <c r="I250" s="60">
        <v>-399060</v>
      </c>
      <c r="J250" s="60">
        <v>0</v>
      </c>
      <c r="K250" s="60">
        <v>0</v>
      </c>
      <c r="L250" s="60">
        <v>0</v>
      </c>
      <c r="M250" s="60">
        <v>0</v>
      </c>
      <c r="N250" s="61">
        <v>0</v>
      </c>
    </row>
    <row r="251" spans="1:14" ht="15" x14ac:dyDescent="0.3">
      <c r="A251" s="54" t="s">
        <v>87</v>
      </c>
      <c r="B251" s="55" t="s">
        <v>49</v>
      </c>
      <c r="C251" s="60">
        <v>299506</v>
      </c>
      <c r="D251" s="60">
        <v>-2073</v>
      </c>
      <c r="E251" s="60">
        <v>0</v>
      </c>
      <c r="F251" s="60">
        <v>0</v>
      </c>
      <c r="G251" s="60">
        <v>0</v>
      </c>
      <c r="H251" s="60">
        <v>297433</v>
      </c>
      <c r="I251" s="60">
        <v>-297433</v>
      </c>
      <c r="J251" s="60">
        <v>0</v>
      </c>
      <c r="K251" s="60">
        <v>0</v>
      </c>
      <c r="L251" s="60">
        <v>0</v>
      </c>
      <c r="M251" s="60">
        <v>0</v>
      </c>
      <c r="N251" s="61">
        <v>0</v>
      </c>
    </row>
    <row r="252" spans="1:14" ht="15" x14ac:dyDescent="0.3">
      <c r="A252" s="54" t="s">
        <v>87</v>
      </c>
      <c r="B252" s="55" t="s">
        <v>50</v>
      </c>
      <c r="C252" s="60">
        <v>186238</v>
      </c>
      <c r="D252" s="60">
        <v>-315</v>
      </c>
      <c r="E252" s="60">
        <v>0</v>
      </c>
      <c r="F252" s="60">
        <v>0</v>
      </c>
      <c r="G252" s="60">
        <v>0</v>
      </c>
      <c r="H252" s="60">
        <v>185923</v>
      </c>
      <c r="I252" s="60">
        <v>-185923</v>
      </c>
      <c r="J252" s="60">
        <v>0</v>
      </c>
      <c r="K252" s="60">
        <v>0</v>
      </c>
      <c r="L252" s="60">
        <v>0</v>
      </c>
      <c r="M252" s="60">
        <v>0</v>
      </c>
      <c r="N252" s="61">
        <v>0</v>
      </c>
    </row>
    <row r="253" spans="1:14" ht="15" x14ac:dyDescent="0.3">
      <c r="A253" s="54" t="s">
        <v>87</v>
      </c>
      <c r="B253" s="55" t="s">
        <v>51</v>
      </c>
      <c r="C253" s="60">
        <v>181846</v>
      </c>
      <c r="D253" s="60">
        <v>-1000</v>
      </c>
      <c r="E253" s="60">
        <v>0</v>
      </c>
      <c r="F253" s="60">
        <v>0</v>
      </c>
      <c r="G253" s="60">
        <v>0</v>
      </c>
      <c r="H253" s="60">
        <v>180846</v>
      </c>
      <c r="I253" s="60">
        <v>-180846</v>
      </c>
      <c r="J253" s="60">
        <v>0</v>
      </c>
      <c r="K253" s="60">
        <v>0</v>
      </c>
      <c r="L253" s="60">
        <v>0</v>
      </c>
      <c r="M253" s="60">
        <v>0</v>
      </c>
      <c r="N253" s="61">
        <v>0</v>
      </c>
    </row>
    <row r="254" spans="1:14" ht="15" x14ac:dyDescent="0.3">
      <c r="A254" s="54" t="s">
        <v>87</v>
      </c>
      <c r="B254" s="55" t="s">
        <v>52</v>
      </c>
      <c r="C254" s="60">
        <v>167730</v>
      </c>
      <c r="D254" s="60">
        <v>0</v>
      </c>
      <c r="E254" s="60">
        <v>0</v>
      </c>
      <c r="F254" s="60">
        <v>0</v>
      </c>
      <c r="G254" s="60">
        <v>0</v>
      </c>
      <c r="H254" s="60">
        <v>167730</v>
      </c>
      <c r="I254" s="60">
        <v>-167730</v>
      </c>
      <c r="J254" s="60">
        <v>0</v>
      </c>
      <c r="K254" s="60">
        <v>0</v>
      </c>
      <c r="L254" s="60">
        <v>0</v>
      </c>
      <c r="M254" s="60">
        <v>0</v>
      </c>
      <c r="N254" s="61">
        <v>0</v>
      </c>
    </row>
    <row r="255" spans="1:14" ht="15" x14ac:dyDescent="0.3">
      <c r="A255" s="54" t="s">
        <v>87</v>
      </c>
      <c r="B255" s="55" t="s">
        <v>53</v>
      </c>
      <c r="C255" s="60">
        <v>133239</v>
      </c>
      <c r="D255" s="60">
        <v>0</v>
      </c>
      <c r="E255" s="60">
        <v>0</v>
      </c>
      <c r="F255" s="60">
        <v>0</v>
      </c>
      <c r="G255" s="60">
        <v>0</v>
      </c>
      <c r="H255" s="60">
        <v>133239</v>
      </c>
      <c r="I255" s="60">
        <v>-133239</v>
      </c>
      <c r="J255" s="60">
        <v>0</v>
      </c>
      <c r="K255" s="60">
        <v>0</v>
      </c>
      <c r="L255" s="60">
        <v>0</v>
      </c>
      <c r="M255" s="60">
        <v>0</v>
      </c>
      <c r="N255" s="61">
        <v>0</v>
      </c>
    </row>
    <row r="256" spans="1:14" ht="15" x14ac:dyDescent="0.3">
      <c r="A256" s="54" t="s">
        <v>87</v>
      </c>
      <c r="B256" s="55" t="s">
        <v>54</v>
      </c>
      <c r="C256" s="60">
        <v>58887</v>
      </c>
      <c r="D256" s="60">
        <v>0</v>
      </c>
      <c r="E256" s="60">
        <v>0</v>
      </c>
      <c r="F256" s="60">
        <v>0</v>
      </c>
      <c r="G256" s="60">
        <v>0</v>
      </c>
      <c r="H256" s="60">
        <v>58887</v>
      </c>
      <c r="I256" s="60">
        <v>-58887</v>
      </c>
      <c r="J256" s="60">
        <v>0</v>
      </c>
      <c r="K256" s="60">
        <v>0</v>
      </c>
      <c r="L256" s="60">
        <v>0</v>
      </c>
      <c r="M256" s="60">
        <v>0</v>
      </c>
      <c r="N256" s="61">
        <v>0</v>
      </c>
    </row>
    <row r="257" spans="1:14" ht="15" x14ac:dyDescent="0.3">
      <c r="A257" s="54" t="s">
        <v>88</v>
      </c>
      <c r="B257" s="55" t="s">
        <v>382</v>
      </c>
      <c r="C257" s="60">
        <v>591197</v>
      </c>
      <c r="D257" s="60">
        <v>0</v>
      </c>
      <c r="E257" s="60">
        <v>0</v>
      </c>
      <c r="F257" s="60">
        <v>0</v>
      </c>
      <c r="G257" s="60">
        <v>0</v>
      </c>
      <c r="H257" s="60">
        <v>591197</v>
      </c>
      <c r="I257" s="60">
        <v>0</v>
      </c>
      <c r="J257" s="60">
        <v>591197</v>
      </c>
      <c r="K257" s="60">
        <v>0</v>
      </c>
      <c r="L257" s="60">
        <v>0</v>
      </c>
      <c r="M257" s="60">
        <v>0</v>
      </c>
      <c r="N257" s="61">
        <v>591197</v>
      </c>
    </row>
    <row r="258" spans="1:14" ht="15" x14ac:dyDescent="0.3">
      <c r="A258" s="54" t="s">
        <v>88</v>
      </c>
      <c r="B258" s="55" t="s">
        <v>383</v>
      </c>
      <c r="C258" s="60">
        <v>536167</v>
      </c>
      <c r="D258" s="60">
        <v>0</v>
      </c>
      <c r="E258" s="60">
        <v>0</v>
      </c>
      <c r="F258" s="60">
        <v>0</v>
      </c>
      <c r="G258" s="60">
        <v>-376</v>
      </c>
      <c r="H258" s="60">
        <v>535791</v>
      </c>
      <c r="I258" s="60">
        <v>-443000</v>
      </c>
      <c r="J258" s="60">
        <v>92791</v>
      </c>
      <c r="K258" s="60">
        <v>0</v>
      </c>
      <c r="L258" s="60">
        <v>0</v>
      </c>
      <c r="M258" s="60">
        <v>0</v>
      </c>
      <c r="N258" s="61">
        <v>92791</v>
      </c>
    </row>
    <row r="259" spans="1:14" ht="15" x14ac:dyDescent="0.3">
      <c r="A259" s="54" t="s">
        <v>88</v>
      </c>
      <c r="B259" s="55" t="s">
        <v>363</v>
      </c>
      <c r="C259" s="60">
        <v>565519</v>
      </c>
      <c r="D259" s="60">
        <v>0</v>
      </c>
      <c r="E259" s="60">
        <v>0</v>
      </c>
      <c r="F259" s="60">
        <v>0</v>
      </c>
      <c r="G259" s="60">
        <v>0</v>
      </c>
      <c r="H259" s="60">
        <v>565519</v>
      </c>
      <c r="I259" s="60">
        <v>-565519</v>
      </c>
      <c r="J259" s="60">
        <v>0</v>
      </c>
      <c r="K259" s="60">
        <v>0</v>
      </c>
      <c r="L259" s="60">
        <v>0</v>
      </c>
      <c r="M259" s="60">
        <v>0</v>
      </c>
      <c r="N259" s="61">
        <v>0</v>
      </c>
    </row>
    <row r="260" spans="1:14" ht="15" x14ac:dyDescent="0.3">
      <c r="A260" s="54" t="s">
        <v>88</v>
      </c>
      <c r="B260" s="55" t="s">
        <v>361</v>
      </c>
      <c r="C260" s="60">
        <v>420088</v>
      </c>
      <c r="D260" s="60">
        <v>-505</v>
      </c>
      <c r="E260" s="60">
        <v>0</v>
      </c>
      <c r="F260" s="60">
        <v>0</v>
      </c>
      <c r="G260" s="60">
        <v>0</v>
      </c>
      <c r="H260" s="60">
        <v>419583</v>
      </c>
      <c r="I260" s="60">
        <v>-419583</v>
      </c>
      <c r="J260" s="60">
        <v>0</v>
      </c>
      <c r="K260" s="60">
        <v>0</v>
      </c>
      <c r="L260" s="60">
        <v>0</v>
      </c>
      <c r="M260" s="60">
        <v>0</v>
      </c>
      <c r="N260" s="61">
        <v>0</v>
      </c>
    </row>
    <row r="261" spans="1:14" ht="15" x14ac:dyDescent="0.3">
      <c r="A261" s="54" t="s">
        <v>88</v>
      </c>
      <c r="B261" s="55" t="s">
        <v>355</v>
      </c>
      <c r="C261" s="60">
        <v>388713</v>
      </c>
      <c r="D261" s="60">
        <v>0</v>
      </c>
      <c r="E261" s="60">
        <v>0</v>
      </c>
      <c r="F261" s="60">
        <v>0</v>
      </c>
      <c r="G261" s="60">
        <v>0</v>
      </c>
      <c r="H261" s="60">
        <v>388713</v>
      </c>
      <c r="I261" s="60">
        <v>-388713</v>
      </c>
      <c r="J261" s="60">
        <v>0</v>
      </c>
      <c r="K261" s="60">
        <v>0</v>
      </c>
      <c r="L261" s="60">
        <v>0</v>
      </c>
      <c r="M261" s="60">
        <v>0</v>
      </c>
      <c r="N261" s="61">
        <v>0</v>
      </c>
    </row>
    <row r="262" spans="1:14" ht="15" x14ac:dyDescent="0.3">
      <c r="A262" s="54" t="s">
        <v>88</v>
      </c>
      <c r="B262" s="55" t="s">
        <v>64</v>
      </c>
      <c r="C262" s="60">
        <v>372572</v>
      </c>
      <c r="D262" s="60">
        <v>0</v>
      </c>
      <c r="E262" s="60">
        <v>0</v>
      </c>
      <c r="F262" s="60">
        <v>0</v>
      </c>
      <c r="G262" s="60">
        <v>0</v>
      </c>
      <c r="H262" s="60">
        <v>372572</v>
      </c>
      <c r="I262" s="60">
        <v>-372572</v>
      </c>
      <c r="J262" s="60">
        <v>0</v>
      </c>
      <c r="K262" s="60">
        <v>0</v>
      </c>
      <c r="L262" s="60">
        <v>0</v>
      </c>
      <c r="M262" s="60">
        <v>0</v>
      </c>
      <c r="N262" s="61">
        <v>0</v>
      </c>
    </row>
    <row r="263" spans="1:14" ht="15" x14ac:dyDescent="0.3">
      <c r="A263" s="54" t="s">
        <v>88</v>
      </c>
      <c r="B263" s="55" t="s">
        <v>65</v>
      </c>
      <c r="C263" s="60">
        <v>388169</v>
      </c>
      <c r="D263" s="60">
        <v>0</v>
      </c>
      <c r="E263" s="60">
        <v>0</v>
      </c>
      <c r="F263" s="60">
        <v>0</v>
      </c>
      <c r="G263" s="60">
        <v>0</v>
      </c>
      <c r="H263" s="60">
        <v>388169</v>
      </c>
      <c r="I263" s="60">
        <v>-388169</v>
      </c>
      <c r="J263" s="60">
        <v>0</v>
      </c>
      <c r="K263" s="60">
        <v>0</v>
      </c>
      <c r="L263" s="60">
        <v>0</v>
      </c>
      <c r="M263" s="60">
        <v>0</v>
      </c>
      <c r="N263" s="61">
        <v>0</v>
      </c>
    </row>
    <row r="264" spans="1:14" ht="15" x14ac:dyDescent="0.3">
      <c r="A264" s="54" t="s">
        <v>88</v>
      </c>
      <c r="B264" s="55" t="s">
        <v>66</v>
      </c>
      <c r="C264" s="60">
        <v>402111</v>
      </c>
      <c r="D264" s="60">
        <v>0</v>
      </c>
      <c r="E264" s="60">
        <v>0</v>
      </c>
      <c r="F264" s="60">
        <v>0</v>
      </c>
      <c r="G264" s="60">
        <v>0</v>
      </c>
      <c r="H264" s="60">
        <v>402111</v>
      </c>
      <c r="I264" s="60">
        <v>-402111</v>
      </c>
      <c r="J264" s="60">
        <v>0</v>
      </c>
      <c r="K264" s="60">
        <v>0</v>
      </c>
      <c r="L264" s="60">
        <v>0</v>
      </c>
      <c r="M264" s="60">
        <v>0</v>
      </c>
      <c r="N264" s="61">
        <v>0</v>
      </c>
    </row>
    <row r="265" spans="1:14" ht="15" x14ac:dyDescent="0.3">
      <c r="A265" s="54" t="s">
        <v>88</v>
      </c>
      <c r="B265" s="55" t="s">
        <v>38</v>
      </c>
      <c r="C265" s="60">
        <v>340063</v>
      </c>
      <c r="D265" s="60">
        <v>-8468</v>
      </c>
      <c r="E265" s="60">
        <v>0</v>
      </c>
      <c r="F265" s="60">
        <v>0</v>
      </c>
      <c r="G265" s="60">
        <v>0</v>
      </c>
      <c r="H265" s="60">
        <v>331595</v>
      </c>
      <c r="I265" s="60">
        <v>-331595</v>
      </c>
      <c r="J265" s="60">
        <v>0</v>
      </c>
      <c r="K265" s="60">
        <v>8468</v>
      </c>
      <c r="L265" s="60">
        <v>-8468</v>
      </c>
      <c r="M265" s="60">
        <v>0</v>
      </c>
      <c r="N265" s="61">
        <v>0</v>
      </c>
    </row>
    <row r="266" spans="1:14" ht="15" x14ac:dyDescent="0.3">
      <c r="A266" s="54" t="s">
        <v>88</v>
      </c>
      <c r="B266" s="55" t="s">
        <v>67</v>
      </c>
      <c r="C266" s="60">
        <v>338662</v>
      </c>
      <c r="D266" s="60">
        <v>0</v>
      </c>
      <c r="E266" s="60">
        <v>0</v>
      </c>
      <c r="F266" s="60">
        <v>0</v>
      </c>
      <c r="G266" s="60">
        <v>0</v>
      </c>
      <c r="H266" s="60">
        <v>338662</v>
      </c>
      <c r="I266" s="60">
        <v>-338662</v>
      </c>
      <c r="J266" s="60">
        <v>0</v>
      </c>
      <c r="K266" s="60">
        <v>0</v>
      </c>
      <c r="L266" s="60">
        <v>0</v>
      </c>
      <c r="M266" s="60">
        <v>0</v>
      </c>
      <c r="N266" s="61">
        <v>0</v>
      </c>
    </row>
    <row r="267" spans="1:14" ht="15" x14ac:dyDescent="0.3">
      <c r="A267" s="54" t="s">
        <v>88</v>
      </c>
      <c r="B267" s="55" t="s">
        <v>68</v>
      </c>
      <c r="C267" s="60">
        <v>306273</v>
      </c>
      <c r="D267" s="60">
        <v>0</v>
      </c>
      <c r="E267" s="60">
        <v>0</v>
      </c>
      <c r="F267" s="60">
        <v>0</v>
      </c>
      <c r="G267" s="60">
        <v>0</v>
      </c>
      <c r="H267" s="60">
        <v>306273</v>
      </c>
      <c r="I267" s="60">
        <v>-306273</v>
      </c>
      <c r="J267" s="60">
        <v>0</v>
      </c>
      <c r="K267" s="60">
        <v>0</v>
      </c>
      <c r="L267" s="60">
        <v>0</v>
      </c>
      <c r="M267" s="60">
        <v>0</v>
      </c>
      <c r="N267" s="61">
        <v>0</v>
      </c>
    </row>
    <row r="268" spans="1:14" ht="15" x14ac:dyDescent="0.3">
      <c r="A268" s="54" t="s">
        <v>88</v>
      </c>
      <c r="B268" s="55" t="s">
        <v>69</v>
      </c>
      <c r="C268" s="60">
        <v>308135</v>
      </c>
      <c r="D268" s="60">
        <v>0</v>
      </c>
      <c r="E268" s="60">
        <v>0</v>
      </c>
      <c r="F268" s="60">
        <v>0</v>
      </c>
      <c r="G268" s="60">
        <v>0</v>
      </c>
      <c r="H268" s="60">
        <v>308135</v>
      </c>
      <c r="I268" s="60">
        <v>-308135</v>
      </c>
      <c r="J268" s="60">
        <v>0</v>
      </c>
      <c r="K268" s="60">
        <v>42735</v>
      </c>
      <c r="L268" s="60">
        <v>-42735</v>
      </c>
      <c r="M268" s="60">
        <v>0</v>
      </c>
      <c r="N268" s="61">
        <v>0</v>
      </c>
    </row>
    <row r="269" spans="1:14" ht="15" x14ac:dyDescent="0.3">
      <c r="A269" s="54" t="s">
        <v>88</v>
      </c>
      <c r="B269" s="55" t="s">
        <v>70</v>
      </c>
      <c r="C269" s="60">
        <v>191875</v>
      </c>
      <c r="D269" s="60">
        <v>-527</v>
      </c>
      <c r="E269" s="60">
        <v>0</v>
      </c>
      <c r="F269" s="60">
        <v>0</v>
      </c>
      <c r="G269" s="60">
        <v>0</v>
      </c>
      <c r="H269" s="60">
        <v>191348</v>
      </c>
      <c r="I269" s="60">
        <v>-191348</v>
      </c>
      <c r="J269" s="60">
        <v>0</v>
      </c>
      <c r="K269" s="60">
        <v>39794</v>
      </c>
      <c r="L269" s="60">
        <v>-39794</v>
      </c>
      <c r="M269" s="60">
        <v>0</v>
      </c>
      <c r="N269" s="62">
        <v>0</v>
      </c>
    </row>
    <row r="270" spans="1:14" ht="15" x14ac:dyDescent="0.3">
      <c r="A270" s="54" t="s">
        <v>88</v>
      </c>
      <c r="B270" s="55" t="s">
        <v>71</v>
      </c>
      <c r="C270" s="60">
        <v>212006</v>
      </c>
      <c r="D270" s="60">
        <v>0</v>
      </c>
      <c r="E270" s="60">
        <v>0</v>
      </c>
      <c r="F270" s="60">
        <v>0</v>
      </c>
      <c r="G270" s="60">
        <v>0</v>
      </c>
      <c r="H270" s="60">
        <v>212006</v>
      </c>
      <c r="I270" s="60">
        <v>-212006</v>
      </c>
      <c r="J270" s="60">
        <v>0</v>
      </c>
      <c r="K270" s="60">
        <v>0</v>
      </c>
      <c r="L270" s="60">
        <v>0</v>
      </c>
      <c r="M270" s="60">
        <v>0</v>
      </c>
      <c r="N270" s="62">
        <v>0</v>
      </c>
    </row>
    <row r="271" spans="1:14" ht="15" x14ac:dyDescent="0.3">
      <c r="A271" s="54" t="s">
        <v>88</v>
      </c>
      <c r="B271" s="55" t="s">
        <v>39</v>
      </c>
      <c r="C271" s="60">
        <v>244659</v>
      </c>
      <c r="D271" s="60">
        <v>-191</v>
      </c>
      <c r="E271" s="60">
        <v>0</v>
      </c>
      <c r="F271" s="60">
        <v>0</v>
      </c>
      <c r="G271" s="60">
        <v>0</v>
      </c>
      <c r="H271" s="60">
        <v>244468</v>
      </c>
      <c r="I271" s="60">
        <v>-244468</v>
      </c>
      <c r="J271" s="60">
        <v>0</v>
      </c>
      <c r="K271" s="60">
        <v>0</v>
      </c>
      <c r="L271" s="60">
        <v>0</v>
      </c>
      <c r="M271" s="60">
        <v>0</v>
      </c>
      <c r="N271" s="62">
        <v>0</v>
      </c>
    </row>
    <row r="272" spans="1:14" ht="15" x14ac:dyDescent="0.3">
      <c r="A272" s="54" t="s">
        <v>88</v>
      </c>
      <c r="B272" s="55" t="s">
        <v>40</v>
      </c>
      <c r="C272" s="60">
        <v>253317</v>
      </c>
      <c r="D272" s="60">
        <v>-636</v>
      </c>
      <c r="E272" s="60">
        <v>0</v>
      </c>
      <c r="F272" s="60">
        <v>0</v>
      </c>
      <c r="G272" s="60">
        <v>0</v>
      </c>
      <c r="H272" s="60">
        <v>252681</v>
      </c>
      <c r="I272" s="60">
        <v>-252681</v>
      </c>
      <c r="J272" s="60">
        <v>0</v>
      </c>
      <c r="K272" s="60">
        <v>1238</v>
      </c>
      <c r="L272" s="60">
        <v>-1238</v>
      </c>
      <c r="M272" s="60">
        <v>0</v>
      </c>
      <c r="N272" s="62">
        <v>0</v>
      </c>
    </row>
    <row r="273" spans="1:14" ht="15" x14ac:dyDescent="0.3">
      <c r="A273" s="54" t="s">
        <v>88</v>
      </c>
      <c r="B273" s="55" t="s">
        <v>41</v>
      </c>
      <c r="C273" s="60">
        <v>245288</v>
      </c>
      <c r="D273" s="60">
        <v>-1393</v>
      </c>
      <c r="E273" s="60">
        <v>0</v>
      </c>
      <c r="F273" s="60">
        <v>0</v>
      </c>
      <c r="G273" s="60">
        <v>0</v>
      </c>
      <c r="H273" s="60">
        <v>243895</v>
      </c>
      <c r="I273" s="60">
        <v>-243895</v>
      </c>
      <c r="J273" s="60">
        <v>0</v>
      </c>
      <c r="K273" s="60">
        <v>0</v>
      </c>
      <c r="L273" s="60">
        <v>0</v>
      </c>
      <c r="M273" s="60">
        <v>0</v>
      </c>
      <c r="N273" s="62">
        <v>0</v>
      </c>
    </row>
    <row r="274" spans="1:14" ht="15" x14ac:dyDescent="0.3">
      <c r="A274" s="54" t="s">
        <v>88</v>
      </c>
      <c r="B274" s="55" t="s">
        <v>42</v>
      </c>
      <c r="C274" s="60">
        <v>259535</v>
      </c>
      <c r="D274" s="60">
        <v>-373</v>
      </c>
      <c r="E274" s="60">
        <v>0</v>
      </c>
      <c r="F274" s="60">
        <v>0</v>
      </c>
      <c r="G274" s="60">
        <v>0</v>
      </c>
      <c r="H274" s="60">
        <v>259162</v>
      </c>
      <c r="I274" s="60">
        <v>-259162</v>
      </c>
      <c r="J274" s="60">
        <v>0</v>
      </c>
      <c r="K274" s="60">
        <v>0</v>
      </c>
      <c r="L274" s="60">
        <v>0</v>
      </c>
      <c r="M274" s="60">
        <v>0</v>
      </c>
      <c r="N274" s="62">
        <v>0</v>
      </c>
    </row>
    <row r="275" spans="1:14" ht="15" x14ac:dyDescent="0.3">
      <c r="A275" s="54" t="s">
        <v>88</v>
      </c>
      <c r="B275" s="55" t="s">
        <v>43</v>
      </c>
      <c r="C275" s="60">
        <v>215056</v>
      </c>
      <c r="D275" s="60">
        <v>0</v>
      </c>
      <c r="E275" s="60">
        <v>0</v>
      </c>
      <c r="F275" s="60">
        <v>0</v>
      </c>
      <c r="G275" s="60">
        <v>0</v>
      </c>
      <c r="H275" s="60">
        <v>215056</v>
      </c>
      <c r="I275" s="60">
        <v>-215056</v>
      </c>
      <c r="J275" s="60">
        <v>0</v>
      </c>
      <c r="K275" s="60">
        <v>87109</v>
      </c>
      <c r="L275" s="60">
        <v>-87109</v>
      </c>
      <c r="M275" s="60">
        <v>0</v>
      </c>
      <c r="N275" s="62">
        <v>0</v>
      </c>
    </row>
    <row r="276" spans="1:14" ht="15" x14ac:dyDescent="0.3">
      <c r="A276" s="54" t="s">
        <v>88</v>
      </c>
      <c r="B276" s="55" t="s">
        <v>44</v>
      </c>
      <c r="C276" s="60">
        <v>264814</v>
      </c>
      <c r="D276" s="60">
        <v>-227</v>
      </c>
      <c r="E276" s="60">
        <v>0</v>
      </c>
      <c r="F276" s="60">
        <v>0</v>
      </c>
      <c r="G276" s="60">
        <v>0</v>
      </c>
      <c r="H276" s="60">
        <v>264587</v>
      </c>
      <c r="I276" s="60">
        <v>-264587</v>
      </c>
      <c r="J276" s="60">
        <v>0</v>
      </c>
      <c r="K276" s="60">
        <v>774</v>
      </c>
      <c r="L276" s="60">
        <v>-774</v>
      </c>
      <c r="M276" s="60">
        <v>0</v>
      </c>
      <c r="N276" s="62">
        <v>0</v>
      </c>
    </row>
    <row r="277" spans="1:14" ht="15" x14ac:dyDescent="0.3">
      <c r="A277" s="54" t="s">
        <v>88</v>
      </c>
      <c r="B277" s="55" t="s">
        <v>45</v>
      </c>
      <c r="C277" s="60">
        <v>171076</v>
      </c>
      <c r="D277" s="60">
        <v>-193</v>
      </c>
      <c r="E277" s="60">
        <v>0</v>
      </c>
      <c r="F277" s="60">
        <v>0</v>
      </c>
      <c r="G277" s="60">
        <v>0</v>
      </c>
      <c r="H277" s="60">
        <v>170883</v>
      </c>
      <c r="I277" s="60">
        <v>-170883</v>
      </c>
      <c r="J277" s="60">
        <v>0</v>
      </c>
      <c r="K277" s="60">
        <v>2120</v>
      </c>
      <c r="L277" s="60">
        <v>-2120</v>
      </c>
      <c r="M277" s="60">
        <v>0</v>
      </c>
      <c r="N277" s="62">
        <v>0</v>
      </c>
    </row>
    <row r="278" spans="1:14" ht="15" x14ac:dyDescent="0.3">
      <c r="A278" s="54" t="s">
        <v>88</v>
      </c>
      <c r="B278" s="55" t="s">
        <v>46</v>
      </c>
      <c r="C278" s="60">
        <v>151357</v>
      </c>
      <c r="D278" s="60">
        <v>-283</v>
      </c>
      <c r="E278" s="60">
        <v>0</v>
      </c>
      <c r="F278" s="60">
        <v>0</v>
      </c>
      <c r="G278" s="60">
        <v>0</v>
      </c>
      <c r="H278" s="60">
        <v>151074</v>
      </c>
      <c r="I278" s="60">
        <v>-151074</v>
      </c>
      <c r="J278" s="60">
        <v>0</v>
      </c>
      <c r="K278" s="60">
        <v>0</v>
      </c>
      <c r="L278" s="60">
        <v>0</v>
      </c>
      <c r="M278" s="60">
        <v>0</v>
      </c>
      <c r="N278" s="62">
        <v>0</v>
      </c>
    </row>
    <row r="279" spans="1:14" ht="15" x14ac:dyDescent="0.3">
      <c r="A279" s="54" t="s">
        <v>88</v>
      </c>
      <c r="B279" s="55" t="s">
        <v>47</v>
      </c>
      <c r="C279" s="60">
        <v>180292</v>
      </c>
      <c r="D279" s="60">
        <v>-219</v>
      </c>
      <c r="E279" s="60">
        <v>0</v>
      </c>
      <c r="F279" s="60">
        <v>0</v>
      </c>
      <c r="G279" s="60">
        <v>0</v>
      </c>
      <c r="H279" s="60">
        <v>180073</v>
      </c>
      <c r="I279" s="60">
        <v>-180073</v>
      </c>
      <c r="J279" s="60">
        <v>0</v>
      </c>
      <c r="K279" s="60">
        <v>129</v>
      </c>
      <c r="L279" s="60">
        <v>-129</v>
      </c>
      <c r="M279" s="60">
        <v>0</v>
      </c>
      <c r="N279" s="62">
        <v>0</v>
      </c>
    </row>
    <row r="280" spans="1:14" ht="15" x14ac:dyDescent="0.3">
      <c r="A280" s="54" t="s">
        <v>88</v>
      </c>
      <c r="B280" s="55" t="s">
        <v>48</v>
      </c>
      <c r="C280" s="60">
        <v>112617</v>
      </c>
      <c r="D280" s="60">
        <v>-6952</v>
      </c>
      <c r="E280" s="60">
        <v>0</v>
      </c>
      <c r="F280" s="60">
        <v>0</v>
      </c>
      <c r="G280" s="60">
        <v>0</v>
      </c>
      <c r="H280" s="60">
        <v>105665</v>
      </c>
      <c r="I280" s="60">
        <v>-105665</v>
      </c>
      <c r="J280" s="60">
        <v>0</v>
      </c>
      <c r="K280" s="60">
        <v>5710</v>
      </c>
      <c r="L280" s="60">
        <v>-5710</v>
      </c>
      <c r="M280" s="60">
        <v>0</v>
      </c>
      <c r="N280" s="62">
        <v>0</v>
      </c>
    </row>
    <row r="281" spans="1:14" ht="15" x14ac:dyDescent="0.3">
      <c r="A281" s="54" t="s">
        <v>88</v>
      </c>
      <c r="B281" s="55" t="s">
        <v>49</v>
      </c>
      <c r="C281" s="60">
        <v>105712</v>
      </c>
      <c r="D281" s="60">
        <v>0</v>
      </c>
      <c r="E281" s="60">
        <v>0</v>
      </c>
      <c r="F281" s="60">
        <v>0</v>
      </c>
      <c r="G281" s="60">
        <v>0</v>
      </c>
      <c r="H281" s="60">
        <v>105712</v>
      </c>
      <c r="I281" s="60">
        <v>-105712</v>
      </c>
      <c r="J281" s="60">
        <v>0</v>
      </c>
      <c r="K281" s="60">
        <v>10464</v>
      </c>
      <c r="L281" s="60">
        <v>-10464</v>
      </c>
      <c r="M281" s="60">
        <v>0</v>
      </c>
      <c r="N281" s="61">
        <v>0</v>
      </c>
    </row>
    <row r="282" spans="1:14" ht="15" x14ac:dyDescent="0.3">
      <c r="A282" s="54" t="s">
        <v>88</v>
      </c>
      <c r="B282" s="55" t="s">
        <v>50</v>
      </c>
      <c r="C282" s="60">
        <v>102740</v>
      </c>
      <c r="D282" s="60">
        <v>-674</v>
      </c>
      <c r="E282" s="60">
        <v>0</v>
      </c>
      <c r="F282" s="60">
        <v>0</v>
      </c>
      <c r="G282" s="60">
        <v>0</v>
      </c>
      <c r="H282" s="60">
        <v>102066</v>
      </c>
      <c r="I282" s="60">
        <v>-102066</v>
      </c>
      <c r="J282" s="60">
        <v>0</v>
      </c>
      <c r="K282" s="60">
        <v>18891</v>
      </c>
      <c r="L282" s="60">
        <v>-18891</v>
      </c>
      <c r="M282" s="60">
        <v>0</v>
      </c>
      <c r="N282" s="62">
        <v>0</v>
      </c>
    </row>
    <row r="283" spans="1:14" ht="15" x14ac:dyDescent="0.3">
      <c r="A283" s="54" t="s">
        <v>88</v>
      </c>
      <c r="B283" s="55" t="s">
        <v>51</v>
      </c>
      <c r="C283" s="60">
        <v>82800</v>
      </c>
      <c r="D283" s="60">
        <v>-42</v>
      </c>
      <c r="E283" s="60">
        <v>0</v>
      </c>
      <c r="F283" s="60">
        <v>0</v>
      </c>
      <c r="G283" s="60">
        <v>0</v>
      </c>
      <c r="H283" s="60">
        <v>82758</v>
      </c>
      <c r="I283" s="60">
        <v>-82758</v>
      </c>
      <c r="J283" s="60">
        <v>0</v>
      </c>
      <c r="K283" s="60">
        <v>10457</v>
      </c>
      <c r="L283" s="60">
        <v>-10457</v>
      </c>
      <c r="M283" s="60">
        <v>0</v>
      </c>
      <c r="N283" s="61">
        <v>0</v>
      </c>
    </row>
    <row r="284" spans="1:14" ht="15" x14ac:dyDescent="0.3">
      <c r="A284" s="54" t="s">
        <v>88</v>
      </c>
      <c r="B284" s="55" t="s">
        <v>52</v>
      </c>
      <c r="C284" s="60">
        <v>81936</v>
      </c>
      <c r="D284" s="60">
        <v>-2141</v>
      </c>
      <c r="E284" s="60">
        <v>0</v>
      </c>
      <c r="F284" s="60">
        <v>0</v>
      </c>
      <c r="G284" s="60">
        <v>0</v>
      </c>
      <c r="H284" s="60">
        <v>79795</v>
      </c>
      <c r="I284" s="60">
        <v>-79795</v>
      </c>
      <c r="J284" s="60">
        <v>0</v>
      </c>
      <c r="K284" s="60">
        <v>72542</v>
      </c>
      <c r="L284" s="60">
        <v>-72542</v>
      </c>
      <c r="M284" s="60">
        <v>0</v>
      </c>
      <c r="N284" s="61">
        <v>0</v>
      </c>
    </row>
    <row r="285" spans="1:14" ht="15" x14ac:dyDescent="0.3">
      <c r="A285" s="54" t="s">
        <v>88</v>
      </c>
      <c r="B285" s="55" t="s">
        <v>53</v>
      </c>
      <c r="C285" s="60">
        <v>170797</v>
      </c>
      <c r="D285" s="60">
        <v>-17225</v>
      </c>
      <c r="E285" s="60">
        <v>0</v>
      </c>
      <c r="F285" s="60">
        <v>0</v>
      </c>
      <c r="G285" s="60">
        <v>0</v>
      </c>
      <c r="H285" s="60">
        <v>153572</v>
      </c>
      <c r="I285" s="60">
        <v>-153572</v>
      </c>
      <c r="J285" s="60">
        <v>0</v>
      </c>
      <c r="K285" s="60">
        <v>11155</v>
      </c>
      <c r="L285" s="60">
        <v>-11155</v>
      </c>
      <c r="M285" s="60">
        <v>0</v>
      </c>
      <c r="N285" s="61">
        <v>0</v>
      </c>
    </row>
    <row r="286" spans="1:14" ht="15" x14ac:dyDescent="0.3">
      <c r="A286" s="54" t="s">
        <v>88</v>
      </c>
      <c r="B286" s="55" t="s">
        <v>54</v>
      </c>
      <c r="C286" s="60">
        <v>183239</v>
      </c>
      <c r="D286" s="60">
        <v>-37632</v>
      </c>
      <c r="E286" s="60">
        <v>0</v>
      </c>
      <c r="F286" s="60">
        <v>0</v>
      </c>
      <c r="G286" s="60">
        <v>0</v>
      </c>
      <c r="H286" s="60">
        <v>145607</v>
      </c>
      <c r="I286" s="60">
        <v>-145607</v>
      </c>
      <c r="J286" s="60">
        <v>0</v>
      </c>
      <c r="K286" s="60">
        <v>27343</v>
      </c>
      <c r="L286" s="60">
        <v>-27343</v>
      </c>
      <c r="M286" s="60">
        <v>0</v>
      </c>
      <c r="N286" s="61">
        <v>0</v>
      </c>
    </row>
    <row r="287" spans="1:14" ht="15" x14ac:dyDescent="0.3">
      <c r="A287" s="54" t="s">
        <v>88</v>
      </c>
      <c r="B287" s="55" t="s">
        <v>55</v>
      </c>
      <c r="C287" s="60">
        <v>140556</v>
      </c>
      <c r="D287" s="60">
        <v>-7703</v>
      </c>
      <c r="E287" s="60">
        <v>0</v>
      </c>
      <c r="F287" s="60">
        <v>0</v>
      </c>
      <c r="G287" s="60">
        <v>0</v>
      </c>
      <c r="H287" s="60">
        <v>132853</v>
      </c>
      <c r="I287" s="60">
        <v>-132853</v>
      </c>
      <c r="J287" s="60">
        <v>0</v>
      </c>
      <c r="K287" s="60">
        <v>17428</v>
      </c>
      <c r="L287" s="60">
        <v>-17428</v>
      </c>
      <c r="M287" s="60">
        <v>0</v>
      </c>
      <c r="N287" s="61">
        <v>0</v>
      </c>
    </row>
    <row r="288" spans="1:14" ht="15" x14ac:dyDescent="0.3">
      <c r="A288" s="54" t="s">
        <v>88</v>
      </c>
      <c r="B288" s="55" t="s">
        <v>56</v>
      </c>
      <c r="C288" s="60">
        <v>163548</v>
      </c>
      <c r="D288" s="60">
        <v>-9651</v>
      </c>
      <c r="E288" s="60">
        <v>0</v>
      </c>
      <c r="F288" s="60">
        <v>0</v>
      </c>
      <c r="G288" s="60">
        <v>0</v>
      </c>
      <c r="H288" s="60">
        <v>153897</v>
      </c>
      <c r="I288" s="60">
        <v>-153897</v>
      </c>
      <c r="J288" s="60">
        <v>0</v>
      </c>
      <c r="K288" s="60">
        <v>14037</v>
      </c>
      <c r="L288" s="60">
        <v>-14037</v>
      </c>
      <c r="M288" s="60">
        <v>0</v>
      </c>
      <c r="N288" s="61">
        <v>0</v>
      </c>
    </row>
    <row r="289" spans="1:14" ht="15" x14ac:dyDescent="0.3">
      <c r="A289" s="54" t="s">
        <v>88</v>
      </c>
      <c r="B289" s="55" t="s">
        <v>57</v>
      </c>
      <c r="C289" s="60">
        <v>75272</v>
      </c>
      <c r="D289" s="60">
        <v>-26746</v>
      </c>
      <c r="E289" s="60">
        <v>0</v>
      </c>
      <c r="F289" s="60">
        <v>0</v>
      </c>
      <c r="G289" s="60">
        <v>0</v>
      </c>
      <c r="H289" s="60">
        <v>48526</v>
      </c>
      <c r="I289" s="60">
        <v>-48526</v>
      </c>
      <c r="J289" s="60">
        <v>0</v>
      </c>
      <c r="K289" s="60">
        <v>26665</v>
      </c>
      <c r="L289" s="60">
        <v>-26665</v>
      </c>
      <c r="M289" s="60">
        <v>0</v>
      </c>
      <c r="N289" s="61">
        <v>0</v>
      </c>
    </row>
    <row r="290" spans="1:14" ht="15" x14ac:dyDescent="0.3">
      <c r="A290" s="54" t="s">
        <v>88</v>
      </c>
      <c r="B290" s="55" t="s">
        <v>58</v>
      </c>
      <c r="C290" s="60">
        <v>73519</v>
      </c>
      <c r="D290" s="60">
        <v>-31037</v>
      </c>
      <c r="E290" s="60">
        <v>0</v>
      </c>
      <c r="F290" s="60">
        <v>0</v>
      </c>
      <c r="G290" s="60">
        <v>0</v>
      </c>
      <c r="H290" s="60">
        <v>42482</v>
      </c>
      <c r="I290" s="60">
        <v>-42482</v>
      </c>
      <c r="J290" s="60">
        <v>0</v>
      </c>
      <c r="K290" s="60">
        <v>30888</v>
      </c>
      <c r="L290" s="60">
        <v>-30888</v>
      </c>
      <c r="M290" s="60">
        <v>0</v>
      </c>
      <c r="N290" s="61">
        <v>0</v>
      </c>
    </row>
    <row r="291" spans="1:14" ht="15" x14ac:dyDescent="0.3">
      <c r="A291" s="54" t="s">
        <v>88</v>
      </c>
      <c r="B291" s="55" t="s">
        <v>59</v>
      </c>
      <c r="C291" s="60">
        <v>100996</v>
      </c>
      <c r="D291" s="60">
        <v>-63248</v>
      </c>
      <c r="E291" s="60">
        <v>0</v>
      </c>
      <c r="F291" s="60">
        <v>0</v>
      </c>
      <c r="G291" s="60">
        <v>0</v>
      </c>
      <c r="H291" s="60">
        <v>37748</v>
      </c>
      <c r="I291" s="60">
        <v>-37748</v>
      </c>
      <c r="J291" s="60">
        <v>0</v>
      </c>
      <c r="K291" s="60">
        <v>63177</v>
      </c>
      <c r="L291" s="60">
        <v>-63177</v>
      </c>
      <c r="M291" s="60">
        <v>0</v>
      </c>
      <c r="N291" s="61">
        <v>0</v>
      </c>
    </row>
    <row r="292" spans="1:14" ht="15" x14ac:dyDescent="0.3">
      <c r="A292" s="54" t="s">
        <v>88</v>
      </c>
      <c r="B292" s="55" t="s">
        <v>60</v>
      </c>
      <c r="C292" s="60">
        <v>88820</v>
      </c>
      <c r="D292" s="60">
        <v>-34312</v>
      </c>
      <c r="E292" s="60">
        <v>0</v>
      </c>
      <c r="F292" s="60">
        <v>0</v>
      </c>
      <c r="G292" s="60">
        <v>0</v>
      </c>
      <c r="H292" s="60">
        <v>54508</v>
      </c>
      <c r="I292" s="60">
        <v>-54508</v>
      </c>
      <c r="J292" s="60">
        <v>0</v>
      </c>
      <c r="K292" s="60">
        <v>34150</v>
      </c>
      <c r="L292" s="60">
        <v>-34150</v>
      </c>
      <c r="M292" s="60">
        <v>0</v>
      </c>
      <c r="N292" s="61">
        <v>0</v>
      </c>
    </row>
    <row r="293" spans="1:14" ht="15" x14ac:dyDescent="0.3">
      <c r="A293" s="54" t="s">
        <v>88</v>
      </c>
      <c r="B293" s="55" t="s">
        <v>89</v>
      </c>
      <c r="C293" s="60">
        <v>327532</v>
      </c>
      <c r="D293" s="60">
        <v>-74948</v>
      </c>
      <c r="E293" s="60">
        <v>0</v>
      </c>
      <c r="F293" s="60">
        <v>0</v>
      </c>
      <c r="G293" s="60">
        <v>0</v>
      </c>
      <c r="H293" s="60">
        <v>252584</v>
      </c>
      <c r="I293" s="60">
        <v>-252584</v>
      </c>
      <c r="J293" s="60">
        <v>0</v>
      </c>
      <c r="K293" s="60">
        <v>74948</v>
      </c>
      <c r="L293" s="60">
        <v>-74948</v>
      </c>
      <c r="M293" s="60">
        <v>0</v>
      </c>
      <c r="N293" s="61">
        <v>0</v>
      </c>
    </row>
    <row r="294" spans="1:14" ht="15" x14ac:dyDescent="0.3">
      <c r="A294" s="54" t="s">
        <v>88</v>
      </c>
      <c r="B294" s="55" t="s">
        <v>80</v>
      </c>
      <c r="C294" s="60">
        <v>350241</v>
      </c>
      <c r="D294" s="60">
        <v>-111117</v>
      </c>
      <c r="E294" s="60">
        <v>0</v>
      </c>
      <c r="F294" s="60">
        <v>0</v>
      </c>
      <c r="G294" s="60">
        <v>0</v>
      </c>
      <c r="H294" s="60">
        <v>239124</v>
      </c>
      <c r="I294" s="60">
        <v>-239124</v>
      </c>
      <c r="J294" s="60">
        <v>0</v>
      </c>
      <c r="K294" s="60">
        <v>91531</v>
      </c>
      <c r="L294" s="60">
        <v>-91531</v>
      </c>
      <c r="M294" s="60">
        <v>0</v>
      </c>
      <c r="N294" s="61">
        <v>0</v>
      </c>
    </row>
    <row r="295" spans="1:14" ht="15" x14ac:dyDescent="0.3">
      <c r="A295" s="54" t="s">
        <v>90</v>
      </c>
      <c r="B295" s="55" t="s">
        <v>51</v>
      </c>
      <c r="C295" s="60">
        <v>68394</v>
      </c>
      <c r="D295" s="60">
        <v>-191</v>
      </c>
      <c r="E295" s="60">
        <v>0</v>
      </c>
      <c r="F295" s="60">
        <v>0</v>
      </c>
      <c r="G295" s="60">
        <v>0</v>
      </c>
      <c r="H295" s="60">
        <v>68203</v>
      </c>
      <c r="I295" s="60">
        <v>-68203</v>
      </c>
      <c r="J295" s="60">
        <v>0</v>
      </c>
      <c r="K295" s="60">
        <v>0</v>
      </c>
      <c r="L295" s="60">
        <v>0</v>
      </c>
      <c r="M295" s="60">
        <v>0</v>
      </c>
      <c r="N295" s="61">
        <v>0</v>
      </c>
    </row>
    <row r="296" spans="1:14" ht="15" x14ac:dyDescent="0.3">
      <c r="A296" s="54" t="s">
        <v>90</v>
      </c>
      <c r="B296" s="55" t="s">
        <v>52</v>
      </c>
      <c r="C296" s="60">
        <v>228633</v>
      </c>
      <c r="D296" s="60">
        <v>-18277</v>
      </c>
      <c r="E296" s="60">
        <v>0</v>
      </c>
      <c r="F296" s="60">
        <v>0</v>
      </c>
      <c r="G296" s="60">
        <v>0</v>
      </c>
      <c r="H296" s="60">
        <v>210356</v>
      </c>
      <c r="I296" s="60">
        <v>-210356</v>
      </c>
      <c r="J296" s="60">
        <v>0</v>
      </c>
      <c r="K296" s="60">
        <v>982</v>
      </c>
      <c r="L296" s="60">
        <v>-982</v>
      </c>
      <c r="M296" s="60">
        <v>0</v>
      </c>
      <c r="N296" s="61">
        <v>0</v>
      </c>
    </row>
    <row r="297" spans="1:14" ht="15" x14ac:dyDescent="0.3">
      <c r="A297" s="54" t="s">
        <v>90</v>
      </c>
      <c r="B297" s="55" t="s">
        <v>57</v>
      </c>
      <c r="C297" s="60">
        <v>203643</v>
      </c>
      <c r="D297" s="60">
        <v>0</v>
      </c>
      <c r="E297" s="60">
        <v>0</v>
      </c>
      <c r="F297" s="60">
        <v>0</v>
      </c>
      <c r="G297" s="60">
        <v>0</v>
      </c>
      <c r="H297" s="60">
        <v>203643</v>
      </c>
      <c r="I297" s="60">
        <v>-203643</v>
      </c>
      <c r="J297" s="60">
        <v>0</v>
      </c>
      <c r="K297" s="60">
        <v>0</v>
      </c>
      <c r="L297" s="60">
        <v>0</v>
      </c>
      <c r="M297" s="60">
        <v>0</v>
      </c>
      <c r="N297" s="61">
        <v>0</v>
      </c>
    </row>
    <row r="298" spans="1:14" ht="15" x14ac:dyDescent="0.3">
      <c r="A298" s="54" t="s">
        <v>90</v>
      </c>
      <c r="B298" s="55" t="s">
        <v>58</v>
      </c>
      <c r="C298" s="60">
        <v>2493878</v>
      </c>
      <c r="D298" s="60">
        <v>-121327</v>
      </c>
      <c r="E298" s="60">
        <v>0</v>
      </c>
      <c r="F298" s="60">
        <v>0</v>
      </c>
      <c r="G298" s="60">
        <v>0</v>
      </c>
      <c r="H298" s="60">
        <v>2372551</v>
      </c>
      <c r="I298" s="60">
        <v>-2372551</v>
      </c>
      <c r="J298" s="60">
        <v>0</v>
      </c>
      <c r="K298" s="60">
        <v>597584</v>
      </c>
      <c r="L298" s="60">
        <v>-597584</v>
      </c>
      <c r="M298" s="60">
        <v>0</v>
      </c>
      <c r="N298" s="61">
        <v>0</v>
      </c>
    </row>
    <row r="299" spans="1:14" ht="15" x14ac:dyDescent="0.3">
      <c r="A299" s="54" t="s">
        <v>90</v>
      </c>
      <c r="B299" s="55" t="s">
        <v>59</v>
      </c>
      <c r="C299" s="60">
        <v>2188633</v>
      </c>
      <c r="D299" s="60">
        <v>-208140</v>
      </c>
      <c r="E299" s="60">
        <v>0</v>
      </c>
      <c r="F299" s="60">
        <v>0</v>
      </c>
      <c r="G299" s="60">
        <v>0</v>
      </c>
      <c r="H299" s="60">
        <v>1980493</v>
      </c>
      <c r="I299" s="60">
        <v>-1980493</v>
      </c>
      <c r="J299" s="60">
        <v>0</v>
      </c>
      <c r="K299" s="60">
        <v>338820</v>
      </c>
      <c r="L299" s="60">
        <v>-338820</v>
      </c>
      <c r="M299" s="60">
        <v>0</v>
      </c>
      <c r="N299" s="61">
        <v>0</v>
      </c>
    </row>
    <row r="300" spans="1:14" ht="15" x14ac:dyDescent="0.3">
      <c r="A300" s="54" t="s">
        <v>90</v>
      </c>
      <c r="B300" s="55" t="s">
        <v>60</v>
      </c>
      <c r="C300" s="60">
        <v>1722626</v>
      </c>
      <c r="D300" s="60">
        <v>-274988</v>
      </c>
      <c r="E300" s="60">
        <v>0</v>
      </c>
      <c r="F300" s="60">
        <v>0</v>
      </c>
      <c r="G300" s="60">
        <v>0</v>
      </c>
      <c r="H300" s="60">
        <v>1447638</v>
      </c>
      <c r="I300" s="60">
        <v>-1447638</v>
      </c>
      <c r="J300" s="60">
        <v>0</v>
      </c>
      <c r="K300" s="60">
        <v>233736</v>
      </c>
      <c r="L300" s="60">
        <v>-233736</v>
      </c>
      <c r="M300" s="60">
        <v>0</v>
      </c>
      <c r="N300" s="61">
        <v>0</v>
      </c>
    </row>
    <row r="301" spans="1:14" ht="15" x14ac:dyDescent="0.3">
      <c r="A301" s="54" t="s">
        <v>90</v>
      </c>
      <c r="B301" s="55" t="s">
        <v>89</v>
      </c>
      <c r="C301" s="60">
        <v>1716772</v>
      </c>
      <c r="D301" s="60">
        <v>-305348</v>
      </c>
      <c r="E301" s="60">
        <v>0</v>
      </c>
      <c r="F301" s="60">
        <v>0</v>
      </c>
      <c r="G301" s="60">
        <v>0</v>
      </c>
      <c r="H301" s="60">
        <v>1411424</v>
      </c>
      <c r="I301" s="60">
        <v>-1411424</v>
      </c>
      <c r="J301" s="60">
        <v>0</v>
      </c>
      <c r="K301" s="60">
        <v>296906</v>
      </c>
      <c r="L301" s="60">
        <v>-296906</v>
      </c>
      <c r="M301" s="60">
        <v>0</v>
      </c>
      <c r="N301" s="61">
        <v>0</v>
      </c>
    </row>
    <row r="302" spans="1:14" ht="15" x14ac:dyDescent="0.3">
      <c r="A302" s="54" t="s">
        <v>90</v>
      </c>
      <c r="B302" s="55" t="s">
        <v>80</v>
      </c>
      <c r="C302" s="60">
        <v>1654661</v>
      </c>
      <c r="D302" s="60">
        <v>-286908</v>
      </c>
      <c r="E302" s="60">
        <v>0</v>
      </c>
      <c r="F302" s="60">
        <v>0</v>
      </c>
      <c r="G302" s="60">
        <v>0</v>
      </c>
      <c r="H302" s="60">
        <v>1367753</v>
      </c>
      <c r="I302" s="60">
        <v>-1367753</v>
      </c>
      <c r="J302" s="60">
        <v>0</v>
      </c>
      <c r="K302" s="60">
        <v>278788</v>
      </c>
      <c r="L302" s="60">
        <v>-278788</v>
      </c>
      <c r="M302" s="60">
        <v>0</v>
      </c>
      <c r="N302" s="61">
        <v>0</v>
      </c>
    </row>
    <row r="303" spans="1:14" ht="15" x14ac:dyDescent="0.3">
      <c r="A303" s="54" t="s">
        <v>91</v>
      </c>
      <c r="B303" s="55" t="s">
        <v>51</v>
      </c>
      <c r="C303" s="60">
        <v>6218</v>
      </c>
      <c r="D303" s="60">
        <v>0</v>
      </c>
      <c r="E303" s="60">
        <v>0</v>
      </c>
      <c r="F303" s="60">
        <v>0</v>
      </c>
      <c r="G303" s="60">
        <v>0</v>
      </c>
      <c r="H303" s="60">
        <v>6218</v>
      </c>
      <c r="I303" s="60">
        <v>-6218</v>
      </c>
      <c r="J303" s="60">
        <v>0</v>
      </c>
      <c r="K303" s="60">
        <v>0</v>
      </c>
      <c r="L303" s="60">
        <v>0</v>
      </c>
      <c r="M303" s="60">
        <v>0</v>
      </c>
      <c r="N303" s="61">
        <v>0</v>
      </c>
    </row>
    <row r="304" spans="1:14" ht="15" x14ac:dyDescent="0.3">
      <c r="A304" s="54" t="s">
        <v>91</v>
      </c>
      <c r="B304" s="55" t="s">
        <v>52</v>
      </c>
      <c r="C304" s="60">
        <v>5561</v>
      </c>
      <c r="D304" s="60">
        <v>0</v>
      </c>
      <c r="E304" s="60">
        <v>0</v>
      </c>
      <c r="F304" s="60">
        <v>0</v>
      </c>
      <c r="G304" s="60">
        <v>0</v>
      </c>
      <c r="H304" s="60">
        <v>5561</v>
      </c>
      <c r="I304" s="60">
        <v>-5561</v>
      </c>
      <c r="J304" s="60">
        <v>0</v>
      </c>
      <c r="K304" s="60">
        <v>0</v>
      </c>
      <c r="L304" s="60">
        <v>0</v>
      </c>
      <c r="M304" s="60">
        <v>0</v>
      </c>
      <c r="N304" s="62">
        <v>0</v>
      </c>
    </row>
    <row r="305" spans="1:14" ht="15" x14ac:dyDescent="0.3">
      <c r="A305" s="54" t="s">
        <v>91</v>
      </c>
      <c r="B305" s="55" t="s">
        <v>57</v>
      </c>
      <c r="C305" s="60">
        <v>14523</v>
      </c>
      <c r="D305" s="60">
        <v>-324</v>
      </c>
      <c r="E305" s="60">
        <v>0</v>
      </c>
      <c r="F305" s="60">
        <v>0</v>
      </c>
      <c r="G305" s="60">
        <v>0</v>
      </c>
      <c r="H305" s="60">
        <v>14199</v>
      </c>
      <c r="I305" s="60">
        <v>-14199</v>
      </c>
      <c r="J305" s="60">
        <v>0</v>
      </c>
      <c r="K305" s="60">
        <v>0</v>
      </c>
      <c r="L305" s="60">
        <v>0</v>
      </c>
      <c r="M305" s="60">
        <v>0</v>
      </c>
      <c r="N305" s="62">
        <v>0</v>
      </c>
    </row>
    <row r="306" spans="1:14" ht="15" x14ac:dyDescent="0.3">
      <c r="A306" s="54" t="s">
        <v>91</v>
      </c>
      <c r="B306" s="55" t="s">
        <v>58</v>
      </c>
      <c r="C306" s="60">
        <v>30882</v>
      </c>
      <c r="D306" s="60">
        <v>-3905</v>
      </c>
      <c r="E306" s="60">
        <v>0</v>
      </c>
      <c r="F306" s="60">
        <v>0</v>
      </c>
      <c r="G306" s="60">
        <v>0</v>
      </c>
      <c r="H306" s="60">
        <v>26977</v>
      </c>
      <c r="I306" s="60">
        <v>-26977</v>
      </c>
      <c r="J306" s="60">
        <v>0</v>
      </c>
      <c r="K306" s="60">
        <v>3329</v>
      </c>
      <c r="L306" s="60">
        <v>-3329</v>
      </c>
      <c r="M306" s="60">
        <v>0</v>
      </c>
      <c r="N306" s="62">
        <v>0</v>
      </c>
    </row>
    <row r="307" spans="1:14" ht="15" x14ac:dyDescent="0.3">
      <c r="A307" s="54" t="s">
        <v>92</v>
      </c>
      <c r="B307" s="55" t="s">
        <v>71</v>
      </c>
      <c r="C307" s="60">
        <v>14628552</v>
      </c>
      <c r="D307" s="60">
        <v>-2118027</v>
      </c>
      <c r="E307" s="60">
        <v>0</v>
      </c>
      <c r="F307" s="60">
        <v>0</v>
      </c>
      <c r="G307" s="60">
        <v>0</v>
      </c>
      <c r="H307" s="60">
        <v>12510525</v>
      </c>
      <c r="I307" s="60">
        <v>0</v>
      </c>
      <c r="J307" s="60">
        <v>12510525</v>
      </c>
      <c r="K307" s="60">
        <v>0</v>
      </c>
      <c r="L307" s="60">
        <v>0</v>
      </c>
      <c r="M307" s="60">
        <v>0</v>
      </c>
      <c r="N307" s="62">
        <v>12510525</v>
      </c>
    </row>
    <row r="308" spans="1:14" ht="15" x14ac:dyDescent="0.3">
      <c r="A308" s="54" t="s">
        <v>92</v>
      </c>
      <c r="B308" s="55" t="s">
        <v>39</v>
      </c>
      <c r="C308" s="60">
        <v>16747535</v>
      </c>
      <c r="D308" s="60">
        <v>-2675116</v>
      </c>
      <c r="E308" s="60">
        <v>0</v>
      </c>
      <c r="F308" s="60">
        <v>0</v>
      </c>
      <c r="G308" s="60">
        <v>0</v>
      </c>
      <c r="H308" s="60">
        <v>14072419</v>
      </c>
      <c r="I308" s="60">
        <v>0</v>
      </c>
      <c r="J308" s="60">
        <v>14072419</v>
      </c>
      <c r="K308" s="60">
        <v>0</v>
      </c>
      <c r="L308" s="60">
        <v>0</v>
      </c>
      <c r="M308" s="60">
        <v>0</v>
      </c>
      <c r="N308" s="62">
        <v>14072419</v>
      </c>
    </row>
    <row r="309" spans="1:14" ht="15" x14ac:dyDescent="0.3">
      <c r="A309" s="54" t="s">
        <v>92</v>
      </c>
      <c r="B309" s="55" t="s">
        <v>40</v>
      </c>
      <c r="C309" s="60">
        <v>16738344</v>
      </c>
      <c r="D309" s="60">
        <v>-3575311</v>
      </c>
      <c r="E309" s="60">
        <v>0</v>
      </c>
      <c r="F309" s="60">
        <v>0</v>
      </c>
      <c r="G309" s="60">
        <v>0</v>
      </c>
      <c r="H309" s="60">
        <v>13163033</v>
      </c>
      <c r="I309" s="60">
        <v>0</v>
      </c>
      <c r="J309" s="60">
        <v>13163033</v>
      </c>
      <c r="K309" s="60">
        <v>0</v>
      </c>
      <c r="L309" s="60">
        <v>0</v>
      </c>
      <c r="M309" s="60">
        <v>0</v>
      </c>
      <c r="N309" s="62">
        <v>13163033</v>
      </c>
    </row>
    <row r="310" spans="1:14" ht="15" x14ac:dyDescent="0.3">
      <c r="A310" s="54" t="s">
        <v>92</v>
      </c>
      <c r="B310" s="55" t="s">
        <v>41</v>
      </c>
      <c r="C310" s="60">
        <v>16260598</v>
      </c>
      <c r="D310" s="60">
        <v>-3647524</v>
      </c>
      <c r="E310" s="60">
        <v>0</v>
      </c>
      <c r="F310" s="60">
        <v>0</v>
      </c>
      <c r="G310" s="60">
        <v>0</v>
      </c>
      <c r="H310" s="60">
        <v>12613074</v>
      </c>
      <c r="I310" s="60">
        <v>0</v>
      </c>
      <c r="J310" s="60">
        <v>12613074</v>
      </c>
      <c r="K310" s="60">
        <v>0</v>
      </c>
      <c r="L310" s="60">
        <v>0</v>
      </c>
      <c r="M310" s="60">
        <v>0</v>
      </c>
      <c r="N310" s="62">
        <v>12613074</v>
      </c>
    </row>
    <row r="311" spans="1:14" ht="15" x14ac:dyDescent="0.3">
      <c r="A311" s="54" t="s">
        <v>92</v>
      </c>
      <c r="B311" s="55" t="s">
        <v>42</v>
      </c>
      <c r="C311" s="60">
        <v>15831455</v>
      </c>
      <c r="D311" s="60">
        <v>-3949031</v>
      </c>
      <c r="E311" s="60">
        <v>0</v>
      </c>
      <c r="F311" s="60">
        <v>0</v>
      </c>
      <c r="G311" s="60">
        <v>0</v>
      </c>
      <c r="H311" s="60">
        <v>11882424</v>
      </c>
      <c r="I311" s="60">
        <v>0</v>
      </c>
      <c r="J311" s="60">
        <v>11882424</v>
      </c>
      <c r="K311" s="60">
        <v>0</v>
      </c>
      <c r="L311" s="60">
        <v>0</v>
      </c>
      <c r="M311" s="60">
        <v>0</v>
      </c>
      <c r="N311" s="62">
        <v>11882424</v>
      </c>
    </row>
    <row r="312" spans="1:14" ht="15" x14ac:dyDescent="0.3">
      <c r="A312" s="54" t="s">
        <v>92</v>
      </c>
      <c r="B312" s="55" t="s">
        <v>43</v>
      </c>
      <c r="C312" s="60">
        <v>14868208</v>
      </c>
      <c r="D312" s="60">
        <v>-2812365</v>
      </c>
      <c r="E312" s="60">
        <v>0</v>
      </c>
      <c r="F312" s="60">
        <v>0</v>
      </c>
      <c r="G312" s="60">
        <v>0</v>
      </c>
      <c r="H312" s="60">
        <v>12055843</v>
      </c>
      <c r="I312" s="60">
        <v>0</v>
      </c>
      <c r="J312" s="60">
        <v>12055843</v>
      </c>
      <c r="K312" s="60">
        <v>0</v>
      </c>
      <c r="L312" s="60">
        <v>0</v>
      </c>
      <c r="M312" s="60">
        <v>0</v>
      </c>
      <c r="N312" s="62">
        <v>12055843</v>
      </c>
    </row>
    <row r="313" spans="1:14" ht="15" x14ac:dyDescent="0.3">
      <c r="A313" s="54" t="s">
        <v>92</v>
      </c>
      <c r="B313" s="55" t="s">
        <v>44</v>
      </c>
      <c r="C313" s="60">
        <v>14352884</v>
      </c>
      <c r="D313" s="60">
        <v>-3115529</v>
      </c>
      <c r="E313" s="60">
        <v>0</v>
      </c>
      <c r="F313" s="60">
        <v>0</v>
      </c>
      <c r="G313" s="60">
        <v>0</v>
      </c>
      <c r="H313" s="60">
        <v>11237355</v>
      </c>
      <c r="I313" s="60">
        <v>0</v>
      </c>
      <c r="J313" s="60">
        <v>11237355</v>
      </c>
      <c r="K313" s="60">
        <v>0</v>
      </c>
      <c r="L313" s="60">
        <v>0</v>
      </c>
      <c r="M313" s="60">
        <v>0</v>
      </c>
      <c r="N313" s="62">
        <v>11237355</v>
      </c>
    </row>
    <row r="314" spans="1:14" ht="15" x14ac:dyDescent="0.3">
      <c r="A314" s="54" t="s">
        <v>92</v>
      </c>
      <c r="B314" s="55" t="s">
        <v>45</v>
      </c>
      <c r="C314" s="60">
        <v>14040566</v>
      </c>
      <c r="D314" s="60">
        <v>-2948293</v>
      </c>
      <c r="E314" s="60">
        <v>0</v>
      </c>
      <c r="F314" s="60">
        <v>0</v>
      </c>
      <c r="G314" s="60">
        <v>0</v>
      </c>
      <c r="H314" s="60">
        <v>11092273</v>
      </c>
      <c r="I314" s="60">
        <v>0</v>
      </c>
      <c r="J314" s="60">
        <v>11092273</v>
      </c>
      <c r="K314" s="60">
        <v>0</v>
      </c>
      <c r="L314" s="60">
        <v>0</v>
      </c>
      <c r="M314" s="60">
        <v>0</v>
      </c>
      <c r="N314" s="62">
        <v>11092273</v>
      </c>
    </row>
    <row r="315" spans="1:14" ht="15" x14ac:dyDescent="0.3">
      <c r="A315" s="54" t="s">
        <v>92</v>
      </c>
      <c r="B315" s="55" t="s">
        <v>46</v>
      </c>
      <c r="C315" s="60">
        <v>13088411</v>
      </c>
      <c r="D315" s="60">
        <v>-2751479</v>
      </c>
      <c r="E315" s="60">
        <v>0</v>
      </c>
      <c r="F315" s="60">
        <v>0</v>
      </c>
      <c r="G315" s="60">
        <v>0</v>
      </c>
      <c r="H315" s="60">
        <v>10336932</v>
      </c>
      <c r="I315" s="60">
        <v>0</v>
      </c>
      <c r="J315" s="60">
        <v>10336932</v>
      </c>
      <c r="K315" s="60">
        <v>0</v>
      </c>
      <c r="L315" s="60">
        <v>0</v>
      </c>
      <c r="M315" s="60">
        <v>0</v>
      </c>
      <c r="N315" s="62">
        <v>10336932</v>
      </c>
    </row>
    <row r="316" spans="1:14" ht="15" x14ac:dyDescent="0.3">
      <c r="A316" s="54" t="s">
        <v>92</v>
      </c>
      <c r="B316" s="55" t="s">
        <v>47</v>
      </c>
      <c r="C316" s="60">
        <v>12231105</v>
      </c>
      <c r="D316" s="60">
        <v>-2735745</v>
      </c>
      <c r="E316" s="60">
        <v>0</v>
      </c>
      <c r="F316" s="60">
        <v>0</v>
      </c>
      <c r="G316" s="60">
        <v>0</v>
      </c>
      <c r="H316" s="60">
        <v>9495360</v>
      </c>
      <c r="I316" s="60">
        <v>0</v>
      </c>
      <c r="J316" s="60">
        <v>9495360</v>
      </c>
      <c r="K316" s="60">
        <v>0</v>
      </c>
      <c r="L316" s="60">
        <v>0</v>
      </c>
      <c r="M316" s="60">
        <v>0</v>
      </c>
      <c r="N316" s="62">
        <v>9495360</v>
      </c>
    </row>
    <row r="317" spans="1:14" ht="15" x14ac:dyDescent="0.3">
      <c r="A317" s="54" t="s">
        <v>92</v>
      </c>
      <c r="B317" s="55" t="s">
        <v>48</v>
      </c>
      <c r="C317" s="60">
        <v>11447700</v>
      </c>
      <c r="D317" s="60">
        <v>-2386885</v>
      </c>
      <c r="E317" s="60">
        <v>0</v>
      </c>
      <c r="F317" s="60">
        <v>0</v>
      </c>
      <c r="G317" s="60">
        <v>0</v>
      </c>
      <c r="H317" s="60">
        <v>9060815</v>
      </c>
      <c r="I317" s="60">
        <v>0</v>
      </c>
      <c r="J317" s="60">
        <v>9060815</v>
      </c>
      <c r="K317" s="60">
        <v>0</v>
      </c>
      <c r="L317" s="60">
        <v>0</v>
      </c>
      <c r="M317" s="60">
        <v>0</v>
      </c>
      <c r="N317" s="61">
        <v>9060815</v>
      </c>
    </row>
    <row r="318" spans="1:14" ht="15" x14ac:dyDescent="0.3">
      <c r="A318" s="54" t="s">
        <v>93</v>
      </c>
      <c r="B318" s="55" t="s">
        <v>382</v>
      </c>
      <c r="C318" s="60">
        <v>237659</v>
      </c>
      <c r="D318" s="60">
        <v>0</v>
      </c>
      <c r="E318" s="60">
        <v>0</v>
      </c>
      <c r="F318" s="60">
        <v>0</v>
      </c>
      <c r="G318" s="60">
        <v>0</v>
      </c>
      <c r="H318" s="60">
        <v>237659</v>
      </c>
      <c r="I318" s="60">
        <v>0</v>
      </c>
      <c r="J318" s="60">
        <v>237659</v>
      </c>
      <c r="K318" s="60">
        <v>0</v>
      </c>
      <c r="L318" s="60">
        <v>0</v>
      </c>
      <c r="M318" s="60">
        <v>0</v>
      </c>
      <c r="N318" s="61">
        <v>237659</v>
      </c>
    </row>
    <row r="319" spans="1:14" ht="15" x14ac:dyDescent="0.3">
      <c r="A319" s="54" t="s">
        <v>93</v>
      </c>
      <c r="B319" s="55" t="s">
        <v>383</v>
      </c>
      <c r="C319" s="60">
        <v>228952</v>
      </c>
      <c r="D319" s="60">
        <v>0</v>
      </c>
      <c r="E319" s="60">
        <v>0</v>
      </c>
      <c r="F319" s="60">
        <v>0</v>
      </c>
      <c r="G319" s="60">
        <v>-130</v>
      </c>
      <c r="H319" s="60">
        <v>228822</v>
      </c>
      <c r="I319" s="60">
        <v>-226997</v>
      </c>
      <c r="J319" s="60">
        <v>1825</v>
      </c>
      <c r="K319" s="60">
        <v>0</v>
      </c>
      <c r="L319" s="60">
        <v>0</v>
      </c>
      <c r="M319" s="60">
        <v>0</v>
      </c>
      <c r="N319" s="61">
        <v>1825</v>
      </c>
    </row>
    <row r="320" spans="1:14" ht="15" x14ac:dyDescent="0.3">
      <c r="A320" s="54" t="s">
        <v>93</v>
      </c>
      <c r="B320" s="55" t="s">
        <v>363</v>
      </c>
      <c r="C320" s="60">
        <v>234696</v>
      </c>
      <c r="D320" s="60">
        <v>0</v>
      </c>
      <c r="E320" s="60">
        <v>0</v>
      </c>
      <c r="F320" s="60">
        <v>0</v>
      </c>
      <c r="G320" s="60">
        <v>0</v>
      </c>
      <c r="H320" s="60">
        <v>234696</v>
      </c>
      <c r="I320" s="60">
        <v>-234696</v>
      </c>
      <c r="J320" s="60">
        <v>0</v>
      </c>
      <c r="K320" s="60">
        <v>0</v>
      </c>
      <c r="L320" s="60">
        <v>0</v>
      </c>
      <c r="M320" s="60">
        <v>0</v>
      </c>
      <c r="N320" s="61">
        <v>0</v>
      </c>
    </row>
    <row r="321" spans="1:14" ht="15" x14ac:dyDescent="0.3">
      <c r="A321" s="54" t="s">
        <v>93</v>
      </c>
      <c r="B321" s="55" t="s">
        <v>361</v>
      </c>
      <c r="C321" s="60">
        <v>203460</v>
      </c>
      <c r="D321" s="60">
        <v>0</v>
      </c>
      <c r="E321" s="60">
        <v>0</v>
      </c>
      <c r="F321" s="60">
        <v>0</v>
      </c>
      <c r="G321" s="60">
        <v>0</v>
      </c>
      <c r="H321" s="60">
        <v>203460</v>
      </c>
      <c r="I321" s="60">
        <v>-203460</v>
      </c>
      <c r="J321" s="60">
        <v>0</v>
      </c>
      <c r="K321" s="60">
        <v>0</v>
      </c>
      <c r="L321" s="60">
        <v>0</v>
      </c>
      <c r="M321" s="60">
        <v>0</v>
      </c>
      <c r="N321" s="61">
        <v>0</v>
      </c>
    </row>
    <row r="322" spans="1:14" ht="15" x14ac:dyDescent="0.3">
      <c r="A322" s="54" t="s">
        <v>93</v>
      </c>
      <c r="B322" s="55" t="s">
        <v>355</v>
      </c>
      <c r="C322" s="60">
        <v>186408</v>
      </c>
      <c r="D322" s="60">
        <v>0</v>
      </c>
      <c r="E322" s="60">
        <v>0</v>
      </c>
      <c r="F322" s="60">
        <v>0</v>
      </c>
      <c r="G322" s="60">
        <v>0</v>
      </c>
      <c r="H322" s="60">
        <v>186408</v>
      </c>
      <c r="I322" s="60">
        <v>-186408</v>
      </c>
      <c r="J322" s="60">
        <v>0</v>
      </c>
      <c r="K322" s="60">
        <v>0</v>
      </c>
      <c r="L322" s="60">
        <v>0</v>
      </c>
      <c r="M322" s="60">
        <v>0</v>
      </c>
      <c r="N322" s="61">
        <v>0</v>
      </c>
    </row>
    <row r="323" spans="1:14" ht="15" x14ac:dyDescent="0.3">
      <c r="A323" s="54" t="s">
        <v>93</v>
      </c>
      <c r="B323" s="55" t="s">
        <v>64</v>
      </c>
      <c r="C323" s="60">
        <v>179639</v>
      </c>
      <c r="D323" s="60">
        <v>0</v>
      </c>
      <c r="E323" s="60">
        <v>0</v>
      </c>
      <c r="F323" s="60">
        <v>0</v>
      </c>
      <c r="G323" s="60">
        <v>0</v>
      </c>
      <c r="H323" s="60">
        <v>179639</v>
      </c>
      <c r="I323" s="60">
        <v>-179639</v>
      </c>
      <c r="J323" s="60">
        <v>0</v>
      </c>
      <c r="K323" s="60">
        <v>0</v>
      </c>
      <c r="L323" s="60">
        <v>0</v>
      </c>
      <c r="M323" s="60">
        <v>0</v>
      </c>
      <c r="N323" s="61">
        <v>0</v>
      </c>
    </row>
    <row r="324" spans="1:14" ht="15" x14ac:dyDescent="0.3">
      <c r="A324" s="54" t="s">
        <v>93</v>
      </c>
      <c r="B324" s="55" t="s">
        <v>65</v>
      </c>
      <c r="C324" s="60">
        <v>174537</v>
      </c>
      <c r="D324" s="60">
        <v>-1038</v>
      </c>
      <c r="E324" s="60">
        <v>0</v>
      </c>
      <c r="F324" s="60">
        <v>0</v>
      </c>
      <c r="G324" s="60">
        <v>0</v>
      </c>
      <c r="H324" s="60">
        <v>173499</v>
      </c>
      <c r="I324" s="60">
        <v>-173499</v>
      </c>
      <c r="J324" s="60">
        <v>0</v>
      </c>
      <c r="K324" s="60">
        <v>0</v>
      </c>
      <c r="L324" s="60">
        <v>0</v>
      </c>
      <c r="M324" s="60">
        <v>0</v>
      </c>
      <c r="N324" s="61">
        <v>0</v>
      </c>
    </row>
    <row r="325" spans="1:14" ht="15" x14ac:dyDescent="0.3">
      <c r="A325" s="54" t="s">
        <v>93</v>
      </c>
      <c r="B325" s="55" t="s">
        <v>66</v>
      </c>
      <c r="C325" s="60">
        <v>163807</v>
      </c>
      <c r="D325" s="60">
        <v>-276</v>
      </c>
      <c r="E325" s="60">
        <v>0</v>
      </c>
      <c r="F325" s="60">
        <v>0</v>
      </c>
      <c r="G325" s="60">
        <v>0</v>
      </c>
      <c r="H325" s="60">
        <v>163531</v>
      </c>
      <c r="I325" s="60">
        <v>-163531</v>
      </c>
      <c r="J325" s="60">
        <v>0</v>
      </c>
      <c r="K325" s="60">
        <v>71</v>
      </c>
      <c r="L325" s="60">
        <v>-71</v>
      </c>
      <c r="M325" s="60">
        <v>0</v>
      </c>
      <c r="N325" s="61">
        <v>0</v>
      </c>
    </row>
    <row r="326" spans="1:14" ht="15" x14ac:dyDescent="0.3">
      <c r="A326" s="54" t="s">
        <v>93</v>
      </c>
      <c r="B326" s="55" t="s">
        <v>38</v>
      </c>
      <c r="C326" s="60">
        <v>165120</v>
      </c>
      <c r="D326" s="60">
        <v>-219</v>
      </c>
      <c r="E326" s="60">
        <v>0</v>
      </c>
      <c r="F326" s="60">
        <v>0</v>
      </c>
      <c r="G326" s="60">
        <v>0</v>
      </c>
      <c r="H326" s="60">
        <v>164901</v>
      </c>
      <c r="I326" s="60">
        <v>-164901</v>
      </c>
      <c r="J326" s="60">
        <v>0</v>
      </c>
      <c r="K326" s="60">
        <v>0</v>
      </c>
      <c r="L326" s="60">
        <v>0</v>
      </c>
      <c r="M326" s="60">
        <v>0</v>
      </c>
      <c r="N326" s="61">
        <v>0</v>
      </c>
    </row>
    <row r="327" spans="1:14" ht="15" x14ac:dyDescent="0.3">
      <c r="A327" s="54" t="s">
        <v>93</v>
      </c>
      <c r="B327" s="55" t="s">
        <v>67</v>
      </c>
      <c r="C327" s="60">
        <v>159672</v>
      </c>
      <c r="D327" s="60">
        <v>0</v>
      </c>
      <c r="E327" s="60">
        <v>0</v>
      </c>
      <c r="F327" s="60">
        <v>0</v>
      </c>
      <c r="G327" s="60">
        <v>0</v>
      </c>
      <c r="H327" s="60">
        <v>159672</v>
      </c>
      <c r="I327" s="60">
        <v>-159672</v>
      </c>
      <c r="J327" s="60">
        <v>0</v>
      </c>
      <c r="K327" s="60">
        <v>0</v>
      </c>
      <c r="L327" s="60">
        <v>0</v>
      </c>
      <c r="M327" s="60">
        <v>0</v>
      </c>
      <c r="N327" s="61">
        <v>0</v>
      </c>
    </row>
    <row r="328" spans="1:14" ht="15" x14ac:dyDescent="0.3">
      <c r="A328" s="54" t="s">
        <v>93</v>
      </c>
      <c r="B328" s="55" t="s">
        <v>68</v>
      </c>
      <c r="C328" s="60">
        <v>161751</v>
      </c>
      <c r="D328" s="60">
        <v>-144</v>
      </c>
      <c r="E328" s="60">
        <v>0</v>
      </c>
      <c r="F328" s="60">
        <v>0</v>
      </c>
      <c r="G328" s="60">
        <v>0</v>
      </c>
      <c r="H328" s="60">
        <v>161607</v>
      </c>
      <c r="I328" s="60">
        <v>-161607</v>
      </c>
      <c r="J328" s="60">
        <v>0</v>
      </c>
      <c r="K328" s="60">
        <v>0</v>
      </c>
      <c r="L328" s="60">
        <v>0</v>
      </c>
      <c r="M328" s="60">
        <v>0</v>
      </c>
      <c r="N328" s="61">
        <v>0</v>
      </c>
    </row>
    <row r="329" spans="1:14" ht="15" x14ac:dyDescent="0.3">
      <c r="A329" s="54" t="s">
        <v>93</v>
      </c>
      <c r="B329" s="55" t="s">
        <v>69</v>
      </c>
      <c r="C329" s="60">
        <v>164081</v>
      </c>
      <c r="D329" s="60">
        <v>-363</v>
      </c>
      <c r="E329" s="60">
        <v>0</v>
      </c>
      <c r="F329" s="60">
        <v>0</v>
      </c>
      <c r="G329" s="60">
        <v>0</v>
      </c>
      <c r="H329" s="60">
        <v>163718</v>
      </c>
      <c r="I329" s="60">
        <v>-163718</v>
      </c>
      <c r="J329" s="60">
        <v>0</v>
      </c>
      <c r="K329" s="60">
        <v>0</v>
      </c>
      <c r="L329" s="60">
        <v>0</v>
      </c>
      <c r="M329" s="60">
        <v>0</v>
      </c>
      <c r="N329" s="62">
        <v>0</v>
      </c>
    </row>
    <row r="330" spans="1:14" ht="15" x14ac:dyDescent="0.3">
      <c r="A330" s="54" t="s">
        <v>93</v>
      </c>
      <c r="B330" s="55" t="s">
        <v>70</v>
      </c>
      <c r="C330" s="60">
        <v>176134</v>
      </c>
      <c r="D330" s="60">
        <v>-9</v>
      </c>
      <c r="E330" s="60">
        <v>0</v>
      </c>
      <c r="F330" s="60">
        <v>0</v>
      </c>
      <c r="G330" s="60">
        <v>0</v>
      </c>
      <c r="H330" s="60">
        <v>176125</v>
      </c>
      <c r="I330" s="60">
        <v>-176125</v>
      </c>
      <c r="J330" s="60">
        <v>0</v>
      </c>
      <c r="K330" s="60">
        <v>0</v>
      </c>
      <c r="L330" s="60">
        <v>0</v>
      </c>
      <c r="M330" s="60">
        <v>0</v>
      </c>
      <c r="N330" s="62">
        <v>0</v>
      </c>
    </row>
    <row r="331" spans="1:14" ht="15" x14ac:dyDescent="0.3">
      <c r="A331" s="54" t="s">
        <v>93</v>
      </c>
      <c r="B331" s="55" t="s">
        <v>71</v>
      </c>
      <c r="C331" s="60">
        <v>174998</v>
      </c>
      <c r="D331" s="60">
        <v>0</v>
      </c>
      <c r="E331" s="60">
        <v>0</v>
      </c>
      <c r="F331" s="60">
        <v>0</v>
      </c>
      <c r="G331" s="60">
        <v>0</v>
      </c>
      <c r="H331" s="60">
        <v>174998</v>
      </c>
      <c r="I331" s="60">
        <v>-174998</v>
      </c>
      <c r="J331" s="60">
        <v>0</v>
      </c>
      <c r="K331" s="60">
        <v>0</v>
      </c>
      <c r="L331" s="60">
        <v>0</v>
      </c>
      <c r="M331" s="60">
        <v>0</v>
      </c>
      <c r="N331" s="62">
        <v>0</v>
      </c>
    </row>
    <row r="332" spans="1:14" ht="15" x14ac:dyDescent="0.3">
      <c r="A332" s="54" t="s">
        <v>93</v>
      </c>
      <c r="B332" s="55" t="s">
        <v>39</v>
      </c>
      <c r="C332" s="60">
        <v>167693</v>
      </c>
      <c r="D332" s="60">
        <v>0</v>
      </c>
      <c r="E332" s="60">
        <v>0</v>
      </c>
      <c r="F332" s="60">
        <v>0</v>
      </c>
      <c r="G332" s="60">
        <v>0</v>
      </c>
      <c r="H332" s="60">
        <v>167693</v>
      </c>
      <c r="I332" s="60">
        <v>-167693</v>
      </c>
      <c r="J332" s="60">
        <v>0</v>
      </c>
      <c r="K332" s="60">
        <v>0</v>
      </c>
      <c r="L332" s="60">
        <v>0</v>
      </c>
      <c r="M332" s="60">
        <v>0</v>
      </c>
      <c r="N332" s="62">
        <v>0</v>
      </c>
    </row>
    <row r="333" spans="1:14" ht="15" x14ac:dyDescent="0.3">
      <c r="A333" s="54" t="s">
        <v>93</v>
      </c>
      <c r="B333" s="55" t="s">
        <v>40</v>
      </c>
      <c r="C333" s="60">
        <v>160129</v>
      </c>
      <c r="D333" s="60">
        <v>-142</v>
      </c>
      <c r="E333" s="60">
        <v>0</v>
      </c>
      <c r="F333" s="60">
        <v>0</v>
      </c>
      <c r="G333" s="60">
        <v>0</v>
      </c>
      <c r="H333" s="60">
        <v>159987</v>
      </c>
      <c r="I333" s="60">
        <v>-159987</v>
      </c>
      <c r="J333" s="60">
        <v>0</v>
      </c>
      <c r="K333" s="60">
        <v>0</v>
      </c>
      <c r="L333" s="60">
        <v>0</v>
      </c>
      <c r="M333" s="60">
        <v>0</v>
      </c>
      <c r="N333" s="62">
        <v>0</v>
      </c>
    </row>
    <row r="334" spans="1:14" ht="15" x14ac:dyDescent="0.3">
      <c r="A334" s="54" t="s">
        <v>93</v>
      </c>
      <c r="B334" s="55" t="s">
        <v>41</v>
      </c>
      <c r="C334" s="60">
        <v>175045</v>
      </c>
      <c r="D334" s="60">
        <v>-2257</v>
      </c>
      <c r="E334" s="60">
        <v>0</v>
      </c>
      <c r="F334" s="60">
        <v>0</v>
      </c>
      <c r="G334" s="60">
        <v>0</v>
      </c>
      <c r="H334" s="60">
        <v>172788</v>
      </c>
      <c r="I334" s="60">
        <v>-172788</v>
      </c>
      <c r="J334" s="60">
        <v>0</v>
      </c>
      <c r="K334" s="60">
        <v>2257</v>
      </c>
      <c r="L334" s="60">
        <v>-2257</v>
      </c>
      <c r="M334" s="60">
        <v>0</v>
      </c>
      <c r="N334" s="62">
        <v>0</v>
      </c>
    </row>
    <row r="335" spans="1:14" ht="15" x14ac:dyDescent="0.3">
      <c r="A335" s="54" t="s">
        <v>93</v>
      </c>
      <c r="B335" s="55" t="s">
        <v>42</v>
      </c>
      <c r="C335" s="60">
        <v>167554</v>
      </c>
      <c r="D335" s="60">
        <v>-473</v>
      </c>
      <c r="E335" s="60">
        <v>0</v>
      </c>
      <c r="F335" s="60">
        <v>0</v>
      </c>
      <c r="G335" s="60">
        <v>0</v>
      </c>
      <c r="H335" s="60">
        <v>167081</v>
      </c>
      <c r="I335" s="60">
        <v>-167081</v>
      </c>
      <c r="J335" s="60">
        <v>0</v>
      </c>
      <c r="K335" s="60">
        <v>0</v>
      </c>
      <c r="L335" s="60">
        <v>0</v>
      </c>
      <c r="M335" s="60">
        <v>0</v>
      </c>
      <c r="N335" s="61">
        <v>0</v>
      </c>
    </row>
    <row r="336" spans="1:14" ht="15" x14ac:dyDescent="0.3">
      <c r="A336" s="54" t="s">
        <v>93</v>
      </c>
      <c r="B336" s="55" t="s">
        <v>43</v>
      </c>
      <c r="C336" s="60">
        <v>160744</v>
      </c>
      <c r="D336" s="60">
        <v>-204</v>
      </c>
      <c r="E336" s="60">
        <v>0</v>
      </c>
      <c r="F336" s="60">
        <v>0</v>
      </c>
      <c r="G336" s="60">
        <v>0</v>
      </c>
      <c r="H336" s="60">
        <v>160540</v>
      </c>
      <c r="I336" s="60">
        <v>-160540</v>
      </c>
      <c r="J336" s="60">
        <v>0</v>
      </c>
      <c r="K336" s="60">
        <v>0</v>
      </c>
      <c r="L336" s="60">
        <v>0</v>
      </c>
      <c r="M336" s="60">
        <v>0</v>
      </c>
      <c r="N336" s="61">
        <v>0</v>
      </c>
    </row>
    <row r="337" spans="1:14" ht="15" x14ac:dyDescent="0.3">
      <c r="A337" s="54" t="s">
        <v>93</v>
      </c>
      <c r="B337" s="55" t="s">
        <v>44</v>
      </c>
      <c r="C337" s="60">
        <v>131634</v>
      </c>
      <c r="D337" s="60">
        <v>-252</v>
      </c>
      <c r="E337" s="60">
        <v>0</v>
      </c>
      <c r="F337" s="60">
        <v>0</v>
      </c>
      <c r="G337" s="60">
        <v>0</v>
      </c>
      <c r="H337" s="60">
        <v>131382</v>
      </c>
      <c r="I337" s="60">
        <v>-131382</v>
      </c>
      <c r="J337" s="60">
        <v>0</v>
      </c>
      <c r="K337" s="60">
        <v>0</v>
      </c>
      <c r="L337" s="60">
        <v>0</v>
      </c>
      <c r="M337" s="60">
        <v>0</v>
      </c>
      <c r="N337" s="61">
        <v>0</v>
      </c>
    </row>
    <row r="338" spans="1:14" ht="15" x14ac:dyDescent="0.3">
      <c r="A338" s="54" t="s">
        <v>93</v>
      </c>
      <c r="B338" s="55" t="s">
        <v>45</v>
      </c>
      <c r="C338" s="60">
        <v>126648</v>
      </c>
      <c r="D338" s="60">
        <v>-392</v>
      </c>
      <c r="E338" s="60">
        <v>0</v>
      </c>
      <c r="F338" s="60">
        <v>0</v>
      </c>
      <c r="G338" s="60">
        <v>0</v>
      </c>
      <c r="H338" s="60">
        <v>126256</v>
      </c>
      <c r="I338" s="60">
        <v>-126256</v>
      </c>
      <c r="J338" s="60">
        <v>0</v>
      </c>
      <c r="K338" s="60">
        <v>0</v>
      </c>
      <c r="L338" s="60">
        <v>0</v>
      </c>
      <c r="M338" s="60">
        <v>0</v>
      </c>
      <c r="N338" s="61">
        <v>0</v>
      </c>
    </row>
    <row r="339" spans="1:14" ht="15" x14ac:dyDescent="0.3">
      <c r="A339" s="54" t="s">
        <v>93</v>
      </c>
      <c r="B339" s="55" t="s">
        <v>46</v>
      </c>
      <c r="C339" s="60">
        <v>113581</v>
      </c>
      <c r="D339" s="60">
        <v>0</v>
      </c>
      <c r="E339" s="60">
        <v>0</v>
      </c>
      <c r="F339" s="60">
        <v>0</v>
      </c>
      <c r="G339" s="60">
        <v>0</v>
      </c>
      <c r="H339" s="60">
        <v>113581</v>
      </c>
      <c r="I339" s="60">
        <v>-113581</v>
      </c>
      <c r="J339" s="60">
        <v>0</v>
      </c>
      <c r="K339" s="60">
        <v>0</v>
      </c>
      <c r="L339" s="60">
        <v>0</v>
      </c>
      <c r="M339" s="60">
        <v>0</v>
      </c>
      <c r="N339" s="61">
        <v>0</v>
      </c>
    </row>
    <row r="340" spans="1:14" ht="15" x14ac:dyDescent="0.3">
      <c r="A340" s="54" t="s">
        <v>93</v>
      </c>
      <c r="B340" s="55" t="s">
        <v>47</v>
      </c>
      <c r="C340" s="60">
        <v>112187</v>
      </c>
      <c r="D340" s="60">
        <v>0</v>
      </c>
      <c r="E340" s="60">
        <v>0</v>
      </c>
      <c r="F340" s="60">
        <v>0</v>
      </c>
      <c r="G340" s="60">
        <v>0</v>
      </c>
      <c r="H340" s="60">
        <v>112187</v>
      </c>
      <c r="I340" s="60">
        <v>-112187</v>
      </c>
      <c r="J340" s="60">
        <v>0</v>
      </c>
      <c r="K340" s="60">
        <v>0</v>
      </c>
      <c r="L340" s="60">
        <v>0</v>
      </c>
      <c r="M340" s="60">
        <v>0</v>
      </c>
      <c r="N340" s="61">
        <v>0</v>
      </c>
    </row>
    <row r="341" spans="1:14" ht="15" x14ac:dyDescent="0.3">
      <c r="A341" s="54" t="s">
        <v>93</v>
      </c>
      <c r="B341" s="55" t="s">
        <v>48</v>
      </c>
      <c r="C341" s="60">
        <v>95302</v>
      </c>
      <c r="D341" s="60">
        <v>0</v>
      </c>
      <c r="E341" s="60">
        <v>0</v>
      </c>
      <c r="F341" s="60">
        <v>0</v>
      </c>
      <c r="G341" s="60">
        <v>0</v>
      </c>
      <c r="H341" s="60">
        <v>95302</v>
      </c>
      <c r="I341" s="60">
        <v>-95302</v>
      </c>
      <c r="J341" s="60">
        <v>0</v>
      </c>
      <c r="K341" s="60">
        <v>0</v>
      </c>
      <c r="L341" s="60">
        <v>0</v>
      </c>
      <c r="M341" s="60">
        <v>0</v>
      </c>
      <c r="N341" s="61">
        <v>0</v>
      </c>
    </row>
    <row r="342" spans="1:14" ht="15" x14ac:dyDescent="0.3">
      <c r="A342" s="54" t="s">
        <v>93</v>
      </c>
      <c r="B342" s="55" t="s">
        <v>49</v>
      </c>
      <c r="C342" s="60">
        <v>61043</v>
      </c>
      <c r="D342" s="60">
        <v>0</v>
      </c>
      <c r="E342" s="60">
        <v>0</v>
      </c>
      <c r="F342" s="60">
        <v>0</v>
      </c>
      <c r="G342" s="60">
        <v>0</v>
      </c>
      <c r="H342" s="60">
        <v>61043</v>
      </c>
      <c r="I342" s="60">
        <v>-61043</v>
      </c>
      <c r="J342" s="60">
        <v>0</v>
      </c>
      <c r="K342" s="60">
        <v>0</v>
      </c>
      <c r="L342" s="60">
        <v>0</v>
      </c>
      <c r="M342" s="60">
        <v>0</v>
      </c>
      <c r="N342" s="61">
        <v>0</v>
      </c>
    </row>
    <row r="343" spans="1:14" ht="15" x14ac:dyDescent="0.3">
      <c r="A343" s="54" t="s">
        <v>93</v>
      </c>
      <c r="B343" s="55" t="s">
        <v>50</v>
      </c>
      <c r="C343" s="60">
        <v>17154</v>
      </c>
      <c r="D343" s="60">
        <v>0</v>
      </c>
      <c r="E343" s="60">
        <v>0</v>
      </c>
      <c r="F343" s="60">
        <v>0</v>
      </c>
      <c r="G343" s="60">
        <v>0</v>
      </c>
      <c r="H343" s="60">
        <v>17154</v>
      </c>
      <c r="I343" s="60">
        <v>-17154</v>
      </c>
      <c r="J343" s="60">
        <v>0</v>
      </c>
      <c r="K343" s="60">
        <v>0</v>
      </c>
      <c r="L343" s="60">
        <v>0</v>
      </c>
      <c r="M343" s="60">
        <v>0</v>
      </c>
      <c r="N343" s="61">
        <v>0</v>
      </c>
    </row>
    <row r="344" spans="1:14" ht="15" x14ac:dyDescent="0.3">
      <c r="A344" s="54" t="s">
        <v>94</v>
      </c>
      <c r="B344" s="55" t="s">
        <v>39</v>
      </c>
      <c r="C344" s="60">
        <v>57816</v>
      </c>
      <c r="D344" s="60">
        <v>0</v>
      </c>
      <c r="E344" s="60">
        <v>0</v>
      </c>
      <c r="F344" s="60">
        <v>0</v>
      </c>
      <c r="G344" s="60">
        <v>0</v>
      </c>
      <c r="H344" s="60">
        <v>57816</v>
      </c>
      <c r="I344" s="60">
        <v>0</v>
      </c>
      <c r="J344" s="60">
        <v>57816</v>
      </c>
      <c r="K344" s="60">
        <v>0</v>
      </c>
      <c r="L344" s="60">
        <v>0</v>
      </c>
      <c r="M344" s="60">
        <v>0</v>
      </c>
      <c r="N344" s="61">
        <v>57816</v>
      </c>
    </row>
    <row r="345" spans="1:14" ht="15" x14ac:dyDescent="0.3">
      <c r="A345" s="54" t="s">
        <v>94</v>
      </c>
      <c r="B345" s="55" t="s">
        <v>40</v>
      </c>
      <c r="C345" s="60">
        <v>300554</v>
      </c>
      <c r="D345" s="60">
        <v>-2762</v>
      </c>
      <c r="E345" s="60">
        <v>0</v>
      </c>
      <c r="F345" s="60">
        <v>0</v>
      </c>
      <c r="G345" s="60">
        <v>0</v>
      </c>
      <c r="H345" s="60">
        <v>297792</v>
      </c>
      <c r="I345" s="60">
        <v>0</v>
      </c>
      <c r="J345" s="60">
        <v>297792</v>
      </c>
      <c r="K345" s="60">
        <v>0</v>
      </c>
      <c r="L345" s="60">
        <v>0</v>
      </c>
      <c r="M345" s="60">
        <v>0</v>
      </c>
      <c r="N345" s="61">
        <v>297792</v>
      </c>
    </row>
    <row r="346" spans="1:14" ht="15" x14ac:dyDescent="0.3">
      <c r="A346" s="54" t="s">
        <v>94</v>
      </c>
      <c r="B346" s="55" t="s">
        <v>41</v>
      </c>
      <c r="C346" s="60">
        <v>266674</v>
      </c>
      <c r="D346" s="60">
        <v>-2976</v>
      </c>
      <c r="E346" s="60">
        <v>0</v>
      </c>
      <c r="F346" s="60">
        <v>0</v>
      </c>
      <c r="G346" s="60">
        <v>0</v>
      </c>
      <c r="H346" s="60">
        <v>263698</v>
      </c>
      <c r="I346" s="60">
        <v>0</v>
      </c>
      <c r="J346" s="60">
        <v>263698</v>
      </c>
      <c r="K346" s="60">
        <v>0</v>
      </c>
      <c r="L346" s="60">
        <v>0</v>
      </c>
      <c r="M346" s="60">
        <v>0</v>
      </c>
      <c r="N346" s="61">
        <v>263698</v>
      </c>
    </row>
    <row r="347" spans="1:14" ht="15" x14ac:dyDescent="0.3">
      <c r="A347" s="54" t="s">
        <v>94</v>
      </c>
      <c r="B347" s="55" t="s">
        <v>42</v>
      </c>
      <c r="C347" s="60">
        <v>278247</v>
      </c>
      <c r="D347" s="60">
        <v>-2860</v>
      </c>
      <c r="E347" s="60">
        <v>0</v>
      </c>
      <c r="F347" s="60">
        <v>0</v>
      </c>
      <c r="G347" s="60">
        <v>0</v>
      </c>
      <c r="H347" s="60">
        <v>275387</v>
      </c>
      <c r="I347" s="60">
        <v>0</v>
      </c>
      <c r="J347" s="60">
        <v>275387</v>
      </c>
      <c r="K347" s="60">
        <v>0</v>
      </c>
      <c r="L347" s="60">
        <v>0</v>
      </c>
      <c r="M347" s="60">
        <v>0</v>
      </c>
      <c r="N347" s="61">
        <v>275387</v>
      </c>
    </row>
    <row r="348" spans="1:14" ht="15" x14ac:dyDescent="0.3">
      <c r="A348" s="54" t="s">
        <v>94</v>
      </c>
      <c r="B348" s="55" t="s">
        <v>43</v>
      </c>
      <c r="C348" s="60">
        <v>256674</v>
      </c>
      <c r="D348" s="60">
        <v>-2959</v>
      </c>
      <c r="E348" s="60">
        <v>0</v>
      </c>
      <c r="F348" s="60">
        <v>0</v>
      </c>
      <c r="G348" s="60">
        <v>0</v>
      </c>
      <c r="H348" s="60">
        <v>253715</v>
      </c>
      <c r="I348" s="60">
        <v>0</v>
      </c>
      <c r="J348" s="60">
        <v>253715</v>
      </c>
      <c r="K348" s="60">
        <v>0</v>
      </c>
      <c r="L348" s="60">
        <v>0</v>
      </c>
      <c r="M348" s="60">
        <v>0</v>
      </c>
      <c r="N348" s="61">
        <v>253715</v>
      </c>
    </row>
    <row r="349" spans="1:14" ht="15" x14ac:dyDescent="0.3">
      <c r="A349" s="54" t="s">
        <v>94</v>
      </c>
      <c r="B349" s="55" t="s">
        <v>44</v>
      </c>
      <c r="C349" s="60">
        <v>230912</v>
      </c>
      <c r="D349" s="60">
        <v>-2470</v>
      </c>
      <c r="E349" s="60">
        <v>0</v>
      </c>
      <c r="F349" s="60">
        <v>0</v>
      </c>
      <c r="G349" s="60">
        <v>0</v>
      </c>
      <c r="H349" s="60">
        <v>228442</v>
      </c>
      <c r="I349" s="60">
        <v>0</v>
      </c>
      <c r="J349" s="60">
        <v>228442</v>
      </c>
      <c r="K349" s="60">
        <v>0</v>
      </c>
      <c r="L349" s="60">
        <v>0</v>
      </c>
      <c r="M349" s="60">
        <v>0</v>
      </c>
      <c r="N349" s="61">
        <v>228442</v>
      </c>
    </row>
    <row r="350" spans="1:14" ht="15" x14ac:dyDescent="0.3">
      <c r="A350" s="54" t="s">
        <v>94</v>
      </c>
      <c r="B350" s="55" t="s">
        <v>45</v>
      </c>
      <c r="C350" s="60">
        <v>225212</v>
      </c>
      <c r="D350" s="60">
        <v>-2676</v>
      </c>
      <c r="E350" s="60">
        <v>0</v>
      </c>
      <c r="F350" s="60">
        <v>0</v>
      </c>
      <c r="G350" s="60">
        <v>0</v>
      </c>
      <c r="H350" s="60">
        <v>222536</v>
      </c>
      <c r="I350" s="60">
        <v>0</v>
      </c>
      <c r="J350" s="60">
        <v>222536</v>
      </c>
      <c r="K350" s="60">
        <v>0</v>
      </c>
      <c r="L350" s="60">
        <v>0</v>
      </c>
      <c r="M350" s="60">
        <v>0</v>
      </c>
      <c r="N350" s="61">
        <v>222536</v>
      </c>
    </row>
    <row r="351" spans="1:14" ht="15" x14ac:dyDescent="0.3">
      <c r="A351" s="54" t="s">
        <v>94</v>
      </c>
      <c r="B351" s="55" t="s">
        <v>46</v>
      </c>
      <c r="C351" s="60">
        <v>200270</v>
      </c>
      <c r="D351" s="60">
        <v>-1838</v>
      </c>
      <c r="E351" s="60">
        <v>0</v>
      </c>
      <c r="F351" s="60">
        <v>0</v>
      </c>
      <c r="G351" s="60">
        <v>0</v>
      </c>
      <c r="H351" s="60">
        <v>198432</v>
      </c>
      <c r="I351" s="60">
        <v>0</v>
      </c>
      <c r="J351" s="60">
        <v>198432</v>
      </c>
      <c r="K351" s="60">
        <v>0</v>
      </c>
      <c r="L351" s="60">
        <v>0</v>
      </c>
      <c r="M351" s="60">
        <v>0</v>
      </c>
      <c r="N351" s="61">
        <v>198432</v>
      </c>
    </row>
    <row r="352" spans="1:14" ht="15" x14ac:dyDescent="0.3">
      <c r="A352" s="54" t="s">
        <v>94</v>
      </c>
      <c r="B352" s="55" t="s">
        <v>47</v>
      </c>
      <c r="C352" s="60">
        <v>161370</v>
      </c>
      <c r="D352" s="60">
        <v>-1570</v>
      </c>
      <c r="E352" s="60">
        <v>0</v>
      </c>
      <c r="F352" s="60">
        <v>0</v>
      </c>
      <c r="G352" s="60">
        <v>0</v>
      </c>
      <c r="H352" s="60">
        <v>159800</v>
      </c>
      <c r="I352" s="60">
        <v>0</v>
      </c>
      <c r="J352" s="60">
        <v>159800</v>
      </c>
      <c r="K352" s="60">
        <v>0</v>
      </c>
      <c r="L352" s="60">
        <v>0</v>
      </c>
      <c r="M352" s="60">
        <v>0</v>
      </c>
      <c r="N352" s="61">
        <v>159800</v>
      </c>
    </row>
    <row r="353" spans="1:14" ht="15" x14ac:dyDescent="0.3">
      <c r="A353" s="54" t="s">
        <v>94</v>
      </c>
      <c r="B353" s="55" t="s">
        <v>48</v>
      </c>
      <c r="C353" s="60">
        <v>52364</v>
      </c>
      <c r="D353" s="60">
        <v>-374</v>
      </c>
      <c r="E353" s="60">
        <v>0</v>
      </c>
      <c r="F353" s="60">
        <v>0</v>
      </c>
      <c r="G353" s="60">
        <v>0</v>
      </c>
      <c r="H353" s="60">
        <v>51990</v>
      </c>
      <c r="I353" s="60">
        <v>0</v>
      </c>
      <c r="J353" s="60">
        <v>51990</v>
      </c>
      <c r="K353" s="60">
        <v>0</v>
      </c>
      <c r="L353" s="60">
        <v>0</v>
      </c>
      <c r="M353" s="60">
        <v>0</v>
      </c>
      <c r="N353" s="61">
        <v>51990</v>
      </c>
    </row>
    <row r="354" spans="1:14" ht="15" x14ac:dyDescent="0.3">
      <c r="A354" s="54" t="s">
        <v>95</v>
      </c>
      <c r="B354" s="55" t="s">
        <v>40</v>
      </c>
      <c r="C354" s="60">
        <v>25577</v>
      </c>
      <c r="D354" s="60">
        <v>0</v>
      </c>
      <c r="E354" s="60">
        <v>0</v>
      </c>
      <c r="F354" s="60">
        <v>0</v>
      </c>
      <c r="G354" s="60">
        <v>0</v>
      </c>
      <c r="H354" s="60">
        <v>25577</v>
      </c>
      <c r="I354" s="60">
        <v>0</v>
      </c>
      <c r="J354" s="60">
        <v>25577</v>
      </c>
      <c r="K354" s="60">
        <v>0</v>
      </c>
      <c r="L354" s="60">
        <v>0</v>
      </c>
      <c r="M354" s="60">
        <v>0</v>
      </c>
      <c r="N354" s="61">
        <v>25577</v>
      </c>
    </row>
    <row r="355" spans="1:14" ht="15" x14ac:dyDescent="0.3">
      <c r="A355" s="54" t="s">
        <v>95</v>
      </c>
      <c r="B355" s="55" t="s">
        <v>41</v>
      </c>
      <c r="C355" s="60">
        <v>677833</v>
      </c>
      <c r="D355" s="60">
        <v>-314477</v>
      </c>
      <c r="E355" s="60">
        <v>0</v>
      </c>
      <c r="F355" s="60">
        <v>0</v>
      </c>
      <c r="G355" s="60">
        <v>0</v>
      </c>
      <c r="H355" s="60">
        <v>363356</v>
      </c>
      <c r="I355" s="60">
        <v>0</v>
      </c>
      <c r="J355" s="60">
        <v>363356</v>
      </c>
      <c r="K355" s="60">
        <v>0</v>
      </c>
      <c r="L355" s="60">
        <v>0</v>
      </c>
      <c r="M355" s="60">
        <v>0</v>
      </c>
      <c r="N355" s="61">
        <v>363356</v>
      </c>
    </row>
    <row r="356" spans="1:14" ht="15" x14ac:dyDescent="0.3">
      <c r="A356" s="54" t="s">
        <v>95</v>
      </c>
      <c r="B356" s="55" t="s">
        <v>42</v>
      </c>
      <c r="C356" s="60">
        <v>587241</v>
      </c>
      <c r="D356" s="60">
        <v>-266200</v>
      </c>
      <c r="E356" s="60">
        <v>0</v>
      </c>
      <c r="F356" s="60">
        <v>0</v>
      </c>
      <c r="G356" s="60">
        <v>0</v>
      </c>
      <c r="H356" s="60">
        <v>321041</v>
      </c>
      <c r="I356" s="60">
        <v>0</v>
      </c>
      <c r="J356" s="60">
        <v>321041</v>
      </c>
      <c r="K356" s="60">
        <v>0</v>
      </c>
      <c r="L356" s="60">
        <v>0</v>
      </c>
      <c r="M356" s="60">
        <v>0</v>
      </c>
      <c r="N356" s="61">
        <v>321041</v>
      </c>
    </row>
    <row r="357" spans="1:14" ht="15" x14ac:dyDescent="0.3">
      <c r="A357" s="54" t="s">
        <v>95</v>
      </c>
      <c r="B357" s="55" t="s">
        <v>43</v>
      </c>
      <c r="C357" s="60">
        <v>474943</v>
      </c>
      <c r="D357" s="60">
        <v>-136102</v>
      </c>
      <c r="E357" s="60">
        <v>0</v>
      </c>
      <c r="F357" s="60">
        <v>0</v>
      </c>
      <c r="G357" s="60">
        <v>0</v>
      </c>
      <c r="H357" s="60">
        <v>338841</v>
      </c>
      <c r="I357" s="60">
        <v>-338841</v>
      </c>
      <c r="J357" s="60">
        <v>0</v>
      </c>
      <c r="K357" s="60">
        <v>234780</v>
      </c>
      <c r="L357" s="60">
        <v>-234780</v>
      </c>
      <c r="M357" s="60">
        <v>0</v>
      </c>
      <c r="N357" s="61">
        <v>0</v>
      </c>
    </row>
    <row r="358" spans="1:14" ht="15" x14ac:dyDescent="0.3">
      <c r="A358" s="54" t="s">
        <v>95</v>
      </c>
      <c r="B358" s="55" t="s">
        <v>44</v>
      </c>
      <c r="C358" s="60">
        <v>464138</v>
      </c>
      <c r="D358" s="60">
        <v>0</v>
      </c>
      <c r="E358" s="60">
        <v>0</v>
      </c>
      <c r="F358" s="60">
        <v>0</v>
      </c>
      <c r="G358" s="60">
        <v>0</v>
      </c>
      <c r="H358" s="60">
        <v>464138</v>
      </c>
      <c r="I358" s="60">
        <v>-464138</v>
      </c>
      <c r="J358" s="60">
        <v>0</v>
      </c>
      <c r="K358" s="60">
        <v>0</v>
      </c>
      <c r="L358" s="60">
        <v>0</v>
      </c>
      <c r="M358" s="60">
        <v>0</v>
      </c>
      <c r="N358" s="61">
        <v>0</v>
      </c>
    </row>
    <row r="359" spans="1:14" ht="15" x14ac:dyDescent="0.3">
      <c r="A359" s="54" t="s">
        <v>95</v>
      </c>
      <c r="B359" s="55" t="s">
        <v>45</v>
      </c>
      <c r="C359" s="60">
        <v>463054</v>
      </c>
      <c r="D359" s="60">
        <v>-246</v>
      </c>
      <c r="E359" s="60">
        <v>0</v>
      </c>
      <c r="F359" s="60">
        <v>0</v>
      </c>
      <c r="G359" s="60">
        <v>0</v>
      </c>
      <c r="H359" s="60">
        <v>462808</v>
      </c>
      <c r="I359" s="60">
        <v>-462808</v>
      </c>
      <c r="J359" s="60">
        <v>0</v>
      </c>
      <c r="K359" s="60">
        <v>20133</v>
      </c>
      <c r="L359" s="60">
        <v>-20133</v>
      </c>
      <c r="M359" s="60">
        <v>0</v>
      </c>
      <c r="N359" s="61">
        <v>0</v>
      </c>
    </row>
    <row r="360" spans="1:14" ht="15" x14ac:dyDescent="0.3">
      <c r="A360" s="54" t="s">
        <v>95</v>
      </c>
      <c r="B360" s="55" t="s">
        <v>46</v>
      </c>
      <c r="C360" s="60">
        <v>415782</v>
      </c>
      <c r="D360" s="60">
        <v>-187281</v>
      </c>
      <c r="E360" s="60">
        <v>0</v>
      </c>
      <c r="F360" s="60">
        <v>0</v>
      </c>
      <c r="G360" s="60">
        <v>0</v>
      </c>
      <c r="H360" s="60">
        <v>228501</v>
      </c>
      <c r="I360" s="60">
        <v>-228501</v>
      </c>
      <c r="J360" s="60">
        <v>0</v>
      </c>
      <c r="K360" s="60">
        <v>0</v>
      </c>
      <c r="L360" s="60">
        <v>0</v>
      </c>
      <c r="M360" s="60">
        <v>0</v>
      </c>
      <c r="N360" s="61">
        <v>0</v>
      </c>
    </row>
    <row r="361" spans="1:14" ht="15" x14ac:dyDescent="0.3">
      <c r="A361" s="54" t="s">
        <v>95</v>
      </c>
      <c r="B361" s="55" t="s">
        <v>47</v>
      </c>
      <c r="C361" s="60">
        <v>404146</v>
      </c>
      <c r="D361" s="60">
        <v>-851</v>
      </c>
      <c r="E361" s="60">
        <v>0</v>
      </c>
      <c r="F361" s="60">
        <v>0</v>
      </c>
      <c r="G361" s="60">
        <v>0</v>
      </c>
      <c r="H361" s="60">
        <v>403295</v>
      </c>
      <c r="I361" s="60">
        <v>-403295</v>
      </c>
      <c r="J361" s="60">
        <v>0</v>
      </c>
      <c r="K361" s="60">
        <v>25</v>
      </c>
      <c r="L361" s="60">
        <v>-25</v>
      </c>
      <c r="M361" s="60">
        <v>0</v>
      </c>
      <c r="N361" s="61">
        <v>0</v>
      </c>
    </row>
    <row r="362" spans="1:14" ht="15" x14ac:dyDescent="0.3">
      <c r="A362" s="54" t="s">
        <v>95</v>
      </c>
      <c r="B362" s="55" t="s">
        <v>48</v>
      </c>
      <c r="C362" s="60">
        <v>252291</v>
      </c>
      <c r="D362" s="60">
        <v>-1454</v>
      </c>
      <c r="E362" s="60">
        <v>0</v>
      </c>
      <c r="F362" s="60">
        <v>0</v>
      </c>
      <c r="G362" s="60">
        <v>0</v>
      </c>
      <c r="H362" s="60">
        <v>250837</v>
      </c>
      <c r="I362" s="60">
        <v>-250837</v>
      </c>
      <c r="J362" s="60">
        <v>0</v>
      </c>
      <c r="K362" s="60">
        <v>26415</v>
      </c>
      <c r="L362" s="60">
        <v>-26415</v>
      </c>
      <c r="M362" s="60">
        <v>0</v>
      </c>
      <c r="N362" s="61">
        <v>0</v>
      </c>
    </row>
    <row r="363" spans="1:14" ht="15" x14ac:dyDescent="0.3">
      <c r="A363" s="54" t="s">
        <v>95</v>
      </c>
      <c r="B363" s="55" t="s">
        <v>49</v>
      </c>
      <c r="C363" s="60">
        <v>233149</v>
      </c>
      <c r="D363" s="60">
        <v>-595</v>
      </c>
      <c r="E363" s="60">
        <v>0</v>
      </c>
      <c r="F363" s="60">
        <v>0</v>
      </c>
      <c r="G363" s="60">
        <v>0</v>
      </c>
      <c r="H363" s="60">
        <v>232554</v>
      </c>
      <c r="I363" s="60">
        <v>-232554</v>
      </c>
      <c r="J363" s="60">
        <v>0</v>
      </c>
      <c r="K363" s="60">
        <v>26878</v>
      </c>
      <c r="L363" s="60">
        <v>-26878</v>
      </c>
      <c r="M363" s="60">
        <v>0</v>
      </c>
      <c r="N363" s="61">
        <v>0</v>
      </c>
    </row>
    <row r="364" spans="1:14" ht="15" x14ac:dyDescent="0.3">
      <c r="A364" s="54" t="s">
        <v>95</v>
      </c>
      <c r="B364" s="55" t="s">
        <v>50</v>
      </c>
      <c r="C364" s="60">
        <v>428841</v>
      </c>
      <c r="D364" s="60">
        <v>-218927</v>
      </c>
      <c r="E364" s="60">
        <v>0</v>
      </c>
      <c r="F364" s="60">
        <v>0</v>
      </c>
      <c r="G364" s="60">
        <v>0</v>
      </c>
      <c r="H364" s="60">
        <v>209914</v>
      </c>
      <c r="I364" s="60">
        <v>-209914</v>
      </c>
      <c r="J364" s="60">
        <v>0</v>
      </c>
      <c r="K364" s="60">
        <v>227438</v>
      </c>
      <c r="L364" s="60">
        <v>-227438</v>
      </c>
      <c r="M364" s="60">
        <v>0</v>
      </c>
      <c r="N364" s="61">
        <v>0</v>
      </c>
    </row>
    <row r="365" spans="1:14" ht="15" x14ac:dyDescent="0.3">
      <c r="A365" s="54" t="s">
        <v>95</v>
      </c>
      <c r="B365" s="55" t="s">
        <v>51</v>
      </c>
      <c r="C365" s="60">
        <v>143690</v>
      </c>
      <c r="D365" s="60">
        <v>-1000</v>
      </c>
      <c r="E365" s="60">
        <v>0</v>
      </c>
      <c r="F365" s="60">
        <v>0</v>
      </c>
      <c r="G365" s="60">
        <v>0</v>
      </c>
      <c r="H365" s="60">
        <v>142690</v>
      </c>
      <c r="I365" s="60">
        <v>-142690</v>
      </c>
      <c r="J365" s="60">
        <v>0</v>
      </c>
      <c r="K365" s="60">
        <v>25695</v>
      </c>
      <c r="L365" s="60">
        <v>-25695</v>
      </c>
      <c r="M365" s="60">
        <v>0</v>
      </c>
      <c r="N365" s="61">
        <v>0</v>
      </c>
    </row>
    <row r="366" spans="1:14" ht="15" x14ac:dyDescent="0.3">
      <c r="A366" s="54" t="s">
        <v>95</v>
      </c>
      <c r="B366" s="55" t="s">
        <v>52</v>
      </c>
      <c r="C366" s="60">
        <v>201231</v>
      </c>
      <c r="D366" s="60">
        <v>0</v>
      </c>
      <c r="E366" s="60">
        <v>0</v>
      </c>
      <c r="F366" s="60">
        <v>0</v>
      </c>
      <c r="G366" s="60">
        <v>0</v>
      </c>
      <c r="H366" s="60">
        <v>201231</v>
      </c>
      <c r="I366" s="60">
        <v>-201231</v>
      </c>
      <c r="J366" s="60">
        <v>0</v>
      </c>
      <c r="K366" s="60">
        <v>67958</v>
      </c>
      <c r="L366" s="60">
        <v>-67958</v>
      </c>
      <c r="M366" s="60">
        <v>0</v>
      </c>
      <c r="N366" s="62">
        <v>0</v>
      </c>
    </row>
    <row r="367" spans="1:14" ht="15" x14ac:dyDescent="0.3">
      <c r="A367" s="54" t="s">
        <v>95</v>
      </c>
      <c r="B367" s="55" t="s">
        <v>53</v>
      </c>
      <c r="C367" s="60">
        <v>148624</v>
      </c>
      <c r="D367" s="60">
        <v>-1386</v>
      </c>
      <c r="E367" s="60">
        <v>0</v>
      </c>
      <c r="F367" s="60">
        <v>0</v>
      </c>
      <c r="G367" s="60">
        <v>0</v>
      </c>
      <c r="H367" s="60">
        <v>147238</v>
      </c>
      <c r="I367" s="60">
        <v>-147238</v>
      </c>
      <c r="J367" s="60">
        <v>0</v>
      </c>
      <c r="K367" s="60">
        <v>0</v>
      </c>
      <c r="L367" s="60">
        <v>0</v>
      </c>
      <c r="M367" s="60">
        <v>0</v>
      </c>
      <c r="N367" s="62">
        <v>0</v>
      </c>
    </row>
    <row r="368" spans="1:14" ht="15" x14ac:dyDescent="0.3">
      <c r="A368" s="54" t="s">
        <v>95</v>
      </c>
      <c r="B368" s="55" t="s">
        <v>54</v>
      </c>
      <c r="C368" s="60">
        <v>64765</v>
      </c>
      <c r="D368" s="60">
        <v>-17538</v>
      </c>
      <c r="E368" s="60">
        <v>0</v>
      </c>
      <c r="F368" s="60">
        <v>0</v>
      </c>
      <c r="G368" s="60">
        <v>0</v>
      </c>
      <c r="H368" s="60">
        <v>47227</v>
      </c>
      <c r="I368" s="60">
        <v>-47227</v>
      </c>
      <c r="J368" s="60">
        <v>0</v>
      </c>
      <c r="K368" s="60">
        <v>0</v>
      </c>
      <c r="L368" s="60">
        <v>0</v>
      </c>
      <c r="M368" s="60">
        <v>0</v>
      </c>
      <c r="N368" s="62">
        <v>0</v>
      </c>
    </row>
    <row r="369" spans="1:14" ht="15" x14ac:dyDescent="0.3">
      <c r="A369" s="54" t="s">
        <v>96</v>
      </c>
      <c r="B369" s="55" t="s">
        <v>382</v>
      </c>
      <c r="C369" s="60">
        <v>8371093</v>
      </c>
      <c r="D369" s="60">
        <v>0</v>
      </c>
      <c r="E369" s="60">
        <v>0</v>
      </c>
      <c r="F369" s="60">
        <v>0</v>
      </c>
      <c r="G369" s="60">
        <v>0</v>
      </c>
      <c r="H369" s="60">
        <v>8371093</v>
      </c>
      <c r="I369" s="60">
        <v>0</v>
      </c>
      <c r="J369" s="60">
        <v>8371093</v>
      </c>
      <c r="K369" s="60">
        <v>0</v>
      </c>
      <c r="L369" s="60">
        <v>0</v>
      </c>
      <c r="M369" s="60">
        <v>0</v>
      </c>
      <c r="N369" s="61">
        <v>8371093</v>
      </c>
    </row>
    <row r="370" spans="1:14" ht="15" x14ac:dyDescent="0.3">
      <c r="A370" s="54" t="s">
        <v>96</v>
      </c>
      <c r="B370" s="55" t="s">
        <v>383</v>
      </c>
      <c r="C370" s="60">
        <v>9542680</v>
      </c>
      <c r="D370" s="60">
        <v>0</v>
      </c>
      <c r="E370" s="60">
        <v>0</v>
      </c>
      <c r="F370" s="60">
        <v>0</v>
      </c>
      <c r="G370" s="60">
        <v>-12405</v>
      </c>
      <c r="H370" s="60">
        <v>9530275</v>
      </c>
      <c r="I370" s="60">
        <v>-9224471</v>
      </c>
      <c r="J370" s="60">
        <v>305804</v>
      </c>
      <c r="K370" s="60">
        <v>0</v>
      </c>
      <c r="L370" s="60">
        <v>0</v>
      </c>
      <c r="M370" s="60">
        <v>0</v>
      </c>
      <c r="N370" s="61">
        <v>305804</v>
      </c>
    </row>
    <row r="371" spans="1:14" ht="15" x14ac:dyDescent="0.3">
      <c r="A371" s="54" t="s">
        <v>96</v>
      </c>
      <c r="B371" s="55" t="s">
        <v>363</v>
      </c>
      <c r="C371" s="60">
        <v>9584053</v>
      </c>
      <c r="D371" s="60">
        <v>-18292</v>
      </c>
      <c r="E371" s="60">
        <v>0</v>
      </c>
      <c r="F371" s="60">
        <v>-163524</v>
      </c>
      <c r="G371" s="60">
        <v>0</v>
      </c>
      <c r="H371" s="60">
        <v>9402237</v>
      </c>
      <c r="I371" s="60">
        <v>-9402237</v>
      </c>
      <c r="J371" s="60">
        <v>0</v>
      </c>
      <c r="K371" s="60">
        <v>163524</v>
      </c>
      <c r="L371" s="60">
        <v>0</v>
      </c>
      <c r="M371" s="60">
        <v>163524</v>
      </c>
      <c r="N371" s="61">
        <v>-163524</v>
      </c>
    </row>
    <row r="372" spans="1:14" ht="15" x14ac:dyDescent="0.3">
      <c r="A372" s="54" t="s">
        <v>96</v>
      </c>
      <c r="B372" s="55" t="s">
        <v>361</v>
      </c>
      <c r="C372" s="60">
        <v>12006908</v>
      </c>
      <c r="D372" s="60">
        <v>-1823355</v>
      </c>
      <c r="E372" s="60">
        <v>0</v>
      </c>
      <c r="F372" s="60">
        <v>-1749364</v>
      </c>
      <c r="G372" s="60">
        <v>0</v>
      </c>
      <c r="H372" s="60">
        <v>8434189</v>
      </c>
      <c r="I372" s="60">
        <v>-8434189</v>
      </c>
      <c r="J372" s="60">
        <v>0</v>
      </c>
      <c r="K372" s="60">
        <v>3552719</v>
      </c>
      <c r="L372" s="60">
        <v>-820520</v>
      </c>
      <c r="M372" s="60">
        <v>2732199</v>
      </c>
      <c r="N372" s="61">
        <v>-2732199</v>
      </c>
    </row>
    <row r="373" spans="1:14" ht="15" x14ac:dyDescent="0.3">
      <c r="A373" s="54" t="s">
        <v>96</v>
      </c>
      <c r="B373" s="55" t="s">
        <v>355</v>
      </c>
      <c r="C373" s="60">
        <v>12507567</v>
      </c>
      <c r="D373" s="60">
        <v>-5133012</v>
      </c>
      <c r="E373" s="60">
        <v>0</v>
      </c>
      <c r="F373" s="60">
        <v>-1720967</v>
      </c>
      <c r="G373" s="60">
        <v>0</v>
      </c>
      <c r="H373" s="60">
        <v>5653588</v>
      </c>
      <c r="I373" s="60">
        <v>-5653588</v>
      </c>
      <c r="J373" s="60">
        <v>0</v>
      </c>
      <c r="K373" s="60">
        <v>6853979</v>
      </c>
      <c r="L373" s="60">
        <v>-4641624</v>
      </c>
      <c r="M373" s="60">
        <v>2212355</v>
      </c>
      <c r="N373" s="61">
        <v>-2212355</v>
      </c>
    </row>
    <row r="374" spans="1:14" ht="15" x14ac:dyDescent="0.3">
      <c r="A374" s="54" t="s">
        <v>96</v>
      </c>
      <c r="B374" s="55" t="s">
        <v>64</v>
      </c>
      <c r="C374" s="60">
        <v>12403991</v>
      </c>
      <c r="D374" s="60">
        <v>-8244939</v>
      </c>
      <c r="E374" s="60">
        <v>0</v>
      </c>
      <c r="F374" s="60">
        <v>-1590804</v>
      </c>
      <c r="G374" s="60">
        <v>0</v>
      </c>
      <c r="H374" s="60">
        <v>2568248</v>
      </c>
      <c r="I374" s="60">
        <v>-2568248</v>
      </c>
      <c r="J374" s="60">
        <v>0</v>
      </c>
      <c r="K374" s="60">
        <v>10234693</v>
      </c>
      <c r="L374" s="60">
        <v>-8916188</v>
      </c>
      <c r="M374" s="60">
        <v>1318505</v>
      </c>
      <c r="N374" s="61">
        <v>-1318505</v>
      </c>
    </row>
    <row r="375" spans="1:14" ht="15" x14ac:dyDescent="0.3">
      <c r="A375" s="54" t="s">
        <v>96</v>
      </c>
      <c r="B375" s="55" t="s">
        <v>65</v>
      </c>
      <c r="C375" s="60">
        <v>12881851</v>
      </c>
      <c r="D375" s="60">
        <v>-8760216</v>
      </c>
      <c r="E375" s="60">
        <v>0</v>
      </c>
      <c r="F375" s="60">
        <v>-1409414</v>
      </c>
      <c r="G375" s="60">
        <v>0</v>
      </c>
      <c r="H375" s="60">
        <v>2712221</v>
      </c>
      <c r="I375" s="60">
        <v>-2712221</v>
      </c>
      <c r="J375" s="60">
        <v>0</v>
      </c>
      <c r="K375" s="60">
        <v>10168706</v>
      </c>
      <c r="L375" s="60">
        <v>-9533299</v>
      </c>
      <c r="M375" s="60">
        <v>635407</v>
      </c>
      <c r="N375" s="61">
        <v>-635407</v>
      </c>
    </row>
    <row r="376" spans="1:14" ht="15" x14ac:dyDescent="0.3">
      <c r="A376" s="54" t="s">
        <v>96</v>
      </c>
      <c r="B376" s="55" t="s">
        <v>66</v>
      </c>
      <c r="C376" s="60">
        <v>12580858</v>
      </c>
      <c r="D376" s="60">
        <v>-7159186</v>
      </c>
      <c r="E376" s="60">
        <v>0</v>
      </c>
      <c r="F376" s="60">
        <v>0</v>
      </c>
      <c r="G376" s="60">
        <v>0</v>
      </c>
      <c r="H376" s="60">
        <v>5421672</v>
      </c>
      <c r="I376" s="60">
        <v>-5421672</v>
      </c>
      <c r="J376" s="60">
        <v>0</v>
      </c>
      <c r="K376" s="60">
        <v>7135063</v>
      </c>
      <c r="L376" s="60">
        <v>-6907071</v>
      </c>
      <c r="M376" s="60">
        <v>227992</v>
      </c>
      <c r="N376" s="61">
        <v>-227992</v>
      </c>
    </row>
    <row r="377" spans="1:14" ht="15" x14ac:dyDescent="0.3">
      <c r="A377" s="54" t="s">
        <v>96</v>
      </c>
      <c r="B377" s="55" t="s">
        <v>38</v>
      </c>
      <c r="C377" s="60">
        <v>12335179</v>
      </c>
      <c r="D377" s="60">
        <v>-1183670</v>
      </c>
      <c r="E377" s="60">
        <v>0</v>
      </c>
      <c r="F377" s="60">
        <v>0</v>
      </c>
      <c r="G377" s="60">
        <v>0</v>
      </c>
      <c r="H377" s="60">
        <v>11151509</v>
      </c>
      <c r="I377" s="60">
        <v>-11151509</v>
      </c>
      <c r="J377" s="60">
        <v>0</v>
      </c>
      <c r="K377" s="60">
        <v>1183327</v>
      </c>
      <c r="L377" s="60">
        <v>-1183327</v>
      </c>
      <c r="M377" s="60">
        <v>0</v>
      </c>
      <c r="N377" s="61">
        <v>0</v>
      </c>
    </row>
    <row r="378" spans="1:14" ht="15" x14ac:dyDescent="0.3">
      <c r="A378" s="54" t="s">
        <v>96</v>
      </c>
      <c r="B378" s="55" t="s">
        <v>67</v>
      </c>
      <c r="C378" s="60">
        <v>12727921</v>
      </c>
      <c r="D378" s="60">
        <v>-16178</v>
      </c>
      <c r="E378" s="60">
        <v>0</v>
      </c>
      <c r="F378" s="60">
        <v>0</v>
      </c>
      <c r="G378" s="60">
        <v>0</v>
      </c>
      <c r="H378" s="60">
        <v>12711743</v>
      </c>
      <c r="I378" s="60">
        <v>-12711743</v>
      </c>
      <c r="J378" s="60">
        <v>0</v>
      </c>
      <c r="K378" s="60">
        <v>16178</v>
      </c>
      <c r="L378" s="60">
        <v>-16178</v>
      </c>
      <c r="M378" s="60">
        <v>0</v>
      </c>
      <c r="N378" s="61">
        <v>0</v>
      </c>
    </row>
    <row r="379" spans="1:14" ht="15" x14ac:dyDescent="0.3">
      <c r="A379" s="54" t="s">
        <v>96</v>
      </c>
      <c r="B379" s="55" t="s">
        <v>68</v>
      </c>
      <c r="C379" s="60">
        <v>12281185</v>
      </c>
      <c r="D379" s="60">
        <v>-6468</v>
      </c>
      <c r="E379" s="60">
        <v>0</v>
      </c>
      <c r="F379" s="60">
        <v>0</v>
      </c>
      <c r="G379" s="60">
        <v>0</v>
      </c>
      <c r="H379" s="60">
        <v>12274717</v>
      </c>
      <c r="I379" s="60">
        <v>-12274717</v>
      </c>
      <c r="J379" s="60">
        <v>0</v>
      </c>
      <c r="K379" s="60">
        <v>12728</v>
      </c>
      <c r="L379" s="60">
        <v>-12728</v>
      </c>
      <c r="M379" s="60">
        <v>0</v>
      </c>
      <c r="N379" s="61">
        <v>0</v>
      </c>
    </row>
    <row r="380" spans="1:14" ht="15" x14ac:dyDescent="0.3">
      <c r="A380" s="54" t="s">
        <v>96</v>
      </c>
      <c r="B380" s="55" t="s">
        <v>69</v>
      </c>
      <c r="C380" s="60">
        <v>12446683</v>
      </c>
      <c r="D380" s="60">
        <v>0</v>
      </c>
      <c r="E380" s="60">
        <v>0</v>
      </c>
      <c r="F380" s="60">
        <v>0</v>
      </c>
      <c r="G380" s="60">
        <v>0</v>
      </c>
      <c r="H380" s="60">
        <v>12446683</v>
      </c>
      <c r="I380" s="60">
        <v>-12446683</v>
      </c>
      <c r="J380" s="60">
        <v>0</v>
      </c>
      <c r="K380" s="60">
        <v>16144</v>
      </c>
      <c r="L380" s="60">
        <v>-16144</v>
      </c>
      <c r="M380" s="60">
        <v>0</v>
      </c>
      <c r="N380" s="61">
        <v>0</v>
      </c>
    </row>
    <row r="381" spans="1:14" ht="15" x14ac:dyDescent="0.3">
      <c r="A381" s="54" t="s">
        <v>96</v>
      </c>
      <c r="B381" s="55" t="s">
        <v>70</v>
      </c>
      <c r="C381" s="60">
        <v>11726066</v>
      </c>
      <c r="D381" s="60">
        <v>-12999</v>
      </c>
      <c r="E381" s="60">
        <v>0</v>
      </c>
      <c r="F381" s="60">
        <v>0</v>
      </c>
      <c r="G381" s="60">
        <v>0</v>
      </c>
      <c r="H381" s="60">
        <v>11713067</v>
      </c>
      <c r="I381" s="60">
        <v>-11713067</v>
      </c>
      <c r="J381" s="60">
        <v>0</v>
      </c>
      <c r="K381" s="60">
        <v>7155</v>
      </c>
      <c r="L381" s="60">
        <v>-7155</v>
      </c>
      <c r="M381" s="60">
        <v>0</v>
      </c>
      <c r="N381" s="61">
        <v>0</v>
      </c>
    </row>
    <row r="382" spans="1:14" ht="15" x14ac:dyDescent="0.3">
      <c r="A382" s="54" t="s">
        <v>96</v>
      </c>
      <c r="B382" s="55" t="s">
        <v>71</v>
      </c>
      <c r="C382" s="60">
        <v>11607476</v>
      </c>
      <c r="D382" s="60">
        <v>0</v>
      </c>
      <c r="E382" s="60">
        <v>0</v>
      </c>
      <c r="F382" s="60">
        <v>0</v>
      </c>
      <c r="G382" s="60">
        <v>0</v>
      </c>
      <c r="H382" s="60">
        <v>11607476</v>
      </c>
      <c r="I382" s="60">
        <v>-11607476</v>
      </c>
      <c r="J382" s="60">
        <v>0</v>
      </c>
      <c r="K382" s="60">
        <v>0</v>
      </c>
      <c r="L382" s="60">
        <v>0</v>
      </c>
      <c r="M382" s="60">
        <v>0</v>
      </c>
      <c r="N382" s="61">
        <v>0</v>
      </c>
    </row>
    <row r="383" spans="1:14" ht="15" x14ac:dyDescent="0.3">
      <c r="A383" s="54" t="s">
        <v>96</v>
      </c>
      <c r="B383" s="55" t="s">
        <v>39</v>
      </c>
      <c r="C383" s="60">
        <v>11411309</v>
      </c>
      <c r="D383" s="60">
        <v>-479</v>
      </c>
      <c r="E383" s="60">
        <v>0</v>
      </c>
      <c r="F383" s="60">
        <v>0</v>
      </c>
      <c r="G383" s="60">
        <v>0</v>
      </c>
      <c r="H383" s="60">
        <v>11410830</v>
      </c>
      <c r="I383" s="60">
        <v>-11410830</v>
      </c>
      <c r="J383" s="60">
        <v>0</v>
      </c>
      <c r="K383" s="60">
        <v>0</v>
      </c>
      <c r="L383" s="60">
        <v>0</v>
      </c>
      <c r="M383" s="60">
        <v>0</v>
      </c>
      <c r="N383" s="61">
        <v>0</v>
      </c>
    </row>
    <row r="384" spans="1:14" ht="15" x14ac:dyDescent="0.3">
      <c r="A384" s="54" t="s">
        <v>96</v>
      </c>
      <c r="B384" s="55" t="s">
        <v>40</v>
      </c>
      <c r="C384" s="60">
        <v>12392007</v>
      </c>
      <c r="D384" s="60">
        <v>-9817</v>
      </c>
      <c r="E384" s="60">
        <v>0</v>
      </c>
      <c r="F384" s="60">
        <v>0</v>
      </c>
      <c r="G384" s="60">
        <v>0</v>
      </c>
      <c r="H384" s="60">
        <v>12382190</v>
      </c>
      <c r="I384" s="60">
        <v>-12382190</v>
      </c>
      <c r="J384" s="60">
        <v>0</v>
      </c>
      <c r="K384" s="60">
        <v>0</v>
      </c>
      <c r="L384" s="60">
        <v>0</v>
      </c>
      <c r="M384" s="60">
        <v>0</v>
      </c>
      <c r="N384" s="61">
        <v>0</v>
      </c>
    </row>
    <row r="385" spans="1:14" ht="15" x14ac:dyDescent="0.3">
      <c r="A385" s="54" t="s">
        <v>96</v>
      </c>
      <c r="B385" s="55" t="s">
        <v>41</v>
      </c>
      <c r="C385" s="60">
        <v>13449786</v>
      </c>
      <c r="D385" s="60">
        <v>-51220</v>
      </c>
      <c r="E385" s="60">
        <v>0</v>
      </c>
      <c r="F385" s="60">
        <v>0</v>
      </c>
      <c r="G385" s="60">
        <v>0</v>
      </c>
      <c r="H385" s="60">
        <v>13398566</v>
      </c>
      <c r="I385" s="60">
        <v>-13398566</v>
      </c>
      <c r="J385" s="60">
        <v>0</v>
      </c>
      <c r="K385" s="60">
        <v>51220</v>
      </c>
      <c r="L385" s="60">
        <v>-51220</v>
      </c>
      <c r="M385" s="60">
        <v>0</v>
      </c>
      <c r="N385" s="61">
        <v>0</v>
      </c>
    </row>
    <row r="386" spans="1:14" ht="15" x14ac:dyDescent="0.3">
      <c r="A386" s="54" t="s">
        <v>96</v>
      </c>
      <c r="B386" s="55" t="s">
        <v>42</v>
      </c>
      <c r="C386" s="60">
        <v>14202464</v>
      </c>
      <c r="D386" s="60">
        <v>-58825</v>
      </c>
      <c r="E386" s="60">
        <v>0</v>
      </c>
      <c r="F386" s="60">
        <v>0</v>
      </c>
      <c r="G386" s="60">
        <v>0</v>
      </c>
      <c r="H386" s="60">
        <v>14143639</v>
      </c>
      <c r="I386" s="60">
        <v>-14143639</v>
      </c>
      <c r="J386" s="60">
        <v>0</v>
      </c>
      <c r="K386" s="60">
        <v>52252</v>
      </c>
      <c r="L386" s="60">
        <v>-52252</v>
      </c>
      <c r="M386" s="60">
        <v>0</v>
      </c>
      <c r="N386" s="61">
        <v>0</v>
      </c>
    </row>
    <row r="387" spans="1:14" ht="15" x14ac:dyDescent="0.3">
      <c r="A387" s="54" t="s">
        <v>96</v>
      </c>
      <c r="B387" s="55" t="s">
        <v>43</v>
      </c>
      <c r="C387" s="60">
        <v>14046271</v>
      </c>
      <c r="D387" s="60">
        <v>-597260</v>
      </c>
      <c r="E387" s="60">
        <v>0</v>
      </c>
      <c r="F387" s="60">
        <v>0</v>
      </c>
      <c r="G387" s="60">
        <v>0</v>
      </c>
      <c r="H387" s="60">
        <v>13449011</v>
      </c>
      <c r="I387" s="60">
        <v>-13449011</v>
      </c>
      <c r="J387" s="60">
        <v>0</v>
      </c>
      <c r="K387" s="60">
        <v>959386</v>
      </c>
      <c r="L387" s="60">
        <v>-959386</v>
      </c>
      <c r="M387" s="60">
        <v>0</v>
      </c>
      <c r="N387" s="62">
        <v>0</v>
      </c>
    </row>
    <row r="388" spans="1:14" ht="15" x14ac:dyDescent="0.3">
      <c r="A388" s="54" t="s">
        <v>96</v>
      </c>
      <c r="B388" s="55" t="s">
        <v>44</v>
      </c>
      <c r="C388" s="60">
        <v>13186821</v>
      </c>
      <c r="D388" s="60">
        <v>-652151</v>
      </c>
      <c r="E388" s="60">
        <v>0</v>
      </c>
      <c r="F388" s="60">
        <v>0</v>
      </c>
      <c r="G388" s="60">
        <v>0</v>
      </c>
      <c r="H388" s="60">
        <v>12534670</v>
      </c>
      <c r="I388" s="60">
        <v>-12534670</v>
      </c>
      <c r="J388" s="60">
        <v>0</v>
      </c>
      <c r="K388" s="60">
        <v>652171</v>
      </c>
      <c r="L388" s="60">
        <v>-652171</v>
      </c>
      <c r="M388" s="60">
        <v>0</v>
      </c>
      <c r="N388" s="62">
        <v>0</v>
      </c>
    </row>
    <row r="389" spans="1:14" ht="15" x14ac:dyDescent="0.3">
      <c r="A389" s="54" t="s">
        <v>96</v>
      </c>
      <c r="B389" s="55" t="s">
        <v>45</v>
      </c>
      <c r="C389" s="60">
        <v>13081074</v>
      </c>
      <c r="D389" s="60">
        <v>-261410</v>
      </c>
      <c r="E389" s="60">
        <v>0</v>
      </c>
      <c r="F389" s="60">
        <v>0</v>
      </c>
      <c r="G389" s="60">
        <v>0</v>
      </c>
      <c r="H389" s="60">
        <v>12819664</v>
      </c>
      <c r="I389" s="60">
        <v>-12819664</v>
      </c>
      <c r="J389" s="60">
        <v>0</v>
      </c>
      <c r="K389" s="60">
        <v>1718446</v>
      </c>
      <c r="L389" s="60">
        <v>-1718446</v>
      </c>
      <c r="M389" s="60">
        <v>0</v>
      </c>
      <c r="N389" s="61">
        <v>0</v>
      </c>
    </row>
    <row r="390" spans="1:14" ht="15" x14ac:dyDescent="0.3">
      <c r="A390" s="54" t="s">
        <v>96</v>
      </c>
      <c r="B390" s="55" t="s">
        <v>46</v>
      </c>
      <c r="C390" s="60">
        <v>13550832</v>
      </c>
      <c r="D390" s="60">
        <v>-768373</v>
      </c>
      <c r="E390" s="60">
        <v>0</v>
      </c>
      <c r="F390" s="60">
        <v>0</v>
      </c>
      <c r="G390" s="60">
        <v>0</v>
      </c>
      <c r="H390" s="60">
        <v>12782459</v>
      </c>
      <c r="I390" s="60">
        <v>-12782459</v>
      </c>
      <c r="J390" s="60">
        <v>0</v>
      </c>
      <c r="K390" s="60">
        <v>0</v>
      </c>
      <c r="L390" s="60">
        <v>0</v>
      </c>
      <c r="M390" s="60">
        <v>0</v>
      </c>
      <c r="N390" s="61">
        <v>0</v>
      </c>
    </row>
    <row r="391" spans="1:14" ht="15" x14ac:dyDescent="0.3">
      <c r="A391" s="54" t="s">
        <v>96</v>
      </c>
      <c r="B391" s="55" t="s">
        <v>47</v>
      </c>
      <c r="C391" s="60">
        <v>16183827</v>
      </c>
      <c r="D391" s="60">
        <v>-223280</v>
      </c>
      <c r="E391" s="60">
        <v>0</v>
      </c>
      <c r="F391" s="60">
        <v>0</v>
      </c>
      <c r="G391" s="60">
        <v>0</v>
      </c>
      <c r="H391" s="60">
        <v>15960547</v>
      </c>
      <c r="I391" s="60">
        <v>-15960547</v>
      </c>
      <c r="J391" s="60">
        <v>0</v>
      </c>
      <c r="K391" s="60">
        <v>0</v>
      </c>
      <c r="L391" s="60">
        <v>0</v>
      </c>
      <c r="M391" s="60">
        <v>0</v>
      </c>
      <c r="N391" s="61">
        <v>0</v>
      </c>
    </row>
    <row r="392" spans="1:14" ht="15" x14ac:dyDescent="0.3">
      <c r="A392" s="54" t="s">
        <v>96</v>
      </c>
      <c r="B392" s="55" t="s">
        <v>48</v>
      </c>
      <c r="C392" s="60">
        <v>16912771</v>
      </c>
      <c r="D392" s="60">
        <v>-1099122</v>
      </c>
      <c r="E392" s="60">
        <v>0</v>
      </c>
      <c r="F392" s="60">
        <v>0</v>
      </c>
      <c r="G392" s="60">
        <v>0</v>
      </c>
      <c r="H392" s="60">
        <v>15813649</v>
      </c>
      <c r="I392" s="60">
        <v>-15813649</v>
      </c>
      <c r="J392" s="60">
        <v>0</v>
      </c>
      <c r="K392" s="60">
        <v>1269937</v>
      </c>
      <c r="L392" s="60">
        <v>-1269937</v>
      </c>
      <c r="M392" s="60">
        <v>0</v>
      </c>
      <c r="N392" s="61">
        <v>0</v>
      </c>
    </row>
    <row r="393" spans="1:14" ht="15" x14ac:dyDescent="0.3">
      <c r="A393" s="54" t="s">
        <v>96</v>
      </c>
      <c r="B393" s="55" t="s">
        <v>49</v>
      </c>
      <c r="C393" s="60">
        <v>15435153</v>
      </c>
      <c r="D393" s="60">
        <v>-934238</v>
      </c>
      <c r="E393" s="60">
        <v>0</v>
      </c>
      <c r="F393" s="60">
        <v>0</v>
      </c>
      <c r="G393" s="60">
        <v>0</v>
      </c>
      <c r="H393" s="60">
        <v>14500915</v>
      </c>
      <c r="I393" s="60">
        <v>-14500915</v>
      </c>
      <c r="J393" s="60">
        <v>0</v>
      </c>
      <c r="K393" s="60">
        <v>352000</v>
      </c>
      <c r="L393" s="60">
        <v>-352000</v>
      </c>
      <c r="M393" s="60">
        <v>0</v>
      </c>
      <c r="N393" s="61">
        <v>0</v>
      </c>
    </row>
    <row r="394" spans="1:14" ht="15" x14ac:dyDescent="0.3">
      <c r="A394" s="54" t="s">
        <v>96</v>
      </c>
      <c r="B394" s="55" t="s">
        <v>50</v>
      </c>
      <c r="C394" s="60">
        <v>13532359</v>
      </c>
      <c r="D394" s="60">
        <v>-859850</v>
      </c>
      <c r="E394" s="60">
        <v>0</v>
      </c>
      <c r="F394" s="60">
        <v>0</v>
      </c>
      <c r="G394" s="60">
        <v>0</v>
      </c>
      <c r="H394" s="60">
        <v>12672509</v>
      </c>
      <c r="I394" s="60">
        <v>-12672509</v>
      </c>
      <c r="J394" s="60">
        <v>0</v>
      </c>
      <c r="K394" s="60">
        <v>1648423</v>
      </c>
      <c r="L394" s="60">
        <v>-1648423</v>
      </c>
      <c r="M394" s="60">
        <v>0</v>
      </c>
      <c r="N394" s="61">
        <v>0</v>
      </c>
    </row>
    <row r="395" spans="1:14" ht="15" x14ac:dyDescent="0.3">
      <c r="A395" s="54" t="s">
        <v>96</v>
      </c>
      <c r="B395" s="55" t="s">
        <v>51</v>
      </c>
      <c r="C395" s="60">
        <v>13290471</v>
      </c>
      <c r="D395" s="60">
        <v>-846244</v>
      </c>
      <c r="E395" s="60">
        <v>0</v>
      </c>
      <c r="F395" s="60">
        <v>0</v>
      </c>
      <c r="G395" s="60">
        <v>0</v>
      </c>
      <c r="H395" s="60">
        <v>12444227</v>
      </c>
      <c r="I395" s="60">
        <v>-12444227</v>
      </c>
      <c r="J395" s="60">
        <v>0</v>
      </c>
      <c r="K395" s="60">
        <v>979241</v>
      </c>
      <c r="L395" s="60">
        <v>-979241</v>
      </c>
      <c r="M395" s="60">
        <v>0</v>
      </c>
      <c r="N395" s="62">
        <v>0</v>
      </c>
    </row>
    <row r="396" spans="1:14" ht="15" x14ac:dyDescent="0.3">
      <c r="A396" s="54" t="s">
        <v>96</v>
      </c>
      <c r="B396" s="55" t="s">
        <v>52</v>
      </c>
      <c r="C396" s="60">
        <v>12381521.34</v>
      </c>
      <c r="D396" s="60">
        <v>-1038847.34</v>
      </c>
      <c r="E396" s="60">
        <v>0</v>
      </c>
      <c r="F396" s="60">
        <v>0</v>
      </c>
      <c r="G396" s="60">
        <v>0</v>
      </c>
      <c r="H396" s="60">
        <v>11342674</v>
      </c>
      <c r="I396" s="60">
        <v>-11342674</v>
      </c>
      <c r="J396" s="60">
        <v>0</v>
      </c>
      <c r="K396" s="60">
        <v>1072599</v>
      </c>
      <c r="L396" s="60">
        <v>-1072599</v>
      </c>
      <c r="M396" s="60">
        <v>0</v>
      </c>
      <c r="N396" s="62">
        <v>0</v>
      </c>
    </row>
    <row r="397" spans="1:14" ht="15" x14ac:dyDescent="0.3">
      <c r="A397" s="54" t="s">
        <v>96</v>
      </c>
      <c r="B397" s="55" t="s">
        <v>53</v>
      </c>
      <c r="C397" s="60">
        <v>11571956</v>
      </c>
      <c r="D397" s="60">
        <v>-1137161</v>
      </c>
      <c r="E397" s="60">
        <v>0</v>
      </c>
      <c r="F397" s="60">
        <v>0</v>
      </c>
      <c r="G397" s="60">
        <v>0</v>
      </c>
      <c r="H397" s="60">
        <v>10434795</v>
      </c>
      <c r="I397" s="60">
        <v>-10434795</v>
      </c>
      <c r="J397" s="60">
        <v>0</v>
      </c>
      <c r="K397" s="60">
        <v>2462217</v>
      </c>
      <c r="L397" s="60">
        <v>-2462217</v>
      </c>
      <c r="M397" s="60">
        <v>0</v>
      </c>
      <c r="N397" s="62">
        <v>0</v>
      </c>
    </row>
    <row r="398" spans="1:14" ht="15" x14ac:dyDescent="0.3">
      <c r="A398" s="54" t="s">
        <v>96</v>
      </c>
      <c r="B398" s="55" t="s">
        <v>54</v>
      </c>
      <c r="C398" s="60">
        <v>10238478</v>
      </c>
      <c r="D398" s="60">
        <v>-287789</v>
      </c>
      <c r="E398" s="60">
        <v>0</v>
      </c>
      <c r="F398" s="60">
        <v>0</v>
      </c>
      <c r="G398" s="60">
        <v>0</v>
      </c>
      <c r="H398" s="60">
        <v>9950689</v>
      </c>
      <c r="I398" s="60">
        <v>-9950689</v>
      </c>
      <c r="J398" s="60">
        <v>0</v>
      </c>
      <c r="K398" s="60">
        <v>924446</v>
      </c>
      <c r="L398" s="60">
        <v>-924446</v>
      </c>
      <c r="M398" s="60">
        <v>0</v>
      </c>
      <c r="N398" s="62">
        <v>0</v>
      </c>
    </row>
    <row r="399" spans="1:14" ht="15" x14ac:dyDescent="0.3">
      <c r="A399" s="54" t="s">
        <v>96</v>
      </c>
      <c r="B399" s="55" t="s">
        <v>55</v>
      </c>
      <c r="C399" s="60">
        <v>9526170</v>
      </c>
      <c r="D399" s="60">
        <v>-715760</v>
      </c>
      <c r="E399" s="60">
        <v>0</v>
      </c>
      <c r="F399" s="60">
        <v>0</v>
      </c>
      <c r="G399" s="60">
        <v>0</v>
      </c>
      <c r="H399" s="60">
        <v>8810410</v>
      </c>
      <c r="I399" s="60">
        <v>-8810410</v>
      </c>
      <c r="J399" s="60">
        <v>0</v>
      </c>
      <c r="K399" s="60">
        <v>30020</v>
      </c>
      <c r="L399" s="60">
        <v>-30020</v>
      </c>
      <c r="M399" s="60">
        <v>0</v>
      </c>
      <c r="N399" s="62">
        <v>0</v>
      </c>
    </row>
    <row r="400" spans="1:14" ht="15" x14ac:dyDescent="0.3">
      <c r="A400" s="54" t="s">
        <v>96</v>
      </c>
      <c r="B400" s="55" t="s">
        <v>56</v>
      </c>
      <c r="C400" s="60">
        <v>7925685</v>
      </c>
      <c r="D400" s="60">
        <v>-69272</v>
      </c>
      <c r="E400" s="60">
        <v>0</v>
      </c>
      <c r="F400" s="60">
        <v>0</v>
      </c>
      <c r="G400" s="60">
        <v>0</v>
      </c>
      <c r="H400" s="60">
        <v>7856413</v>
      </c>
      <c r="I400" s="60">
        <v>-7856413</v>
      </c>
      <c r="J400" s="60">
        <v>0</v>
      </c>
      <c r="K400" s="60">
        <v>57331</v>
      </c>
      <c r="L400" s="60">
        <v>-57331</v>
      </c>
      <c r="M400" s="60">
        <v>0</v>
      </c>
      <c r="N400" s="62">
        <v>0</v>
      </c>
    </row>
    <row r="401" spans="1:14" ht="15" x14ac:dyDescent="0.3">
      <c r="A401" s="54" t="s">
        <v>96</v>
      </c>
      <c r="B401" s="55" t="s">
        <v>57</v>
      </c>
      <c r="C401" s="60">
        <v>6290579</v>
      </c>
      <c r="D401" s="60">
        <v>-389366</v>
      </c>
      <c r="E401" s="60">
        <v>0</v>
      </c>
      <c r="F401" s="60">
        <v>0</v>
      </c>
      <c r="G401" s="60">
        <v>0</v>
      </c>
      <c r="H401" s="60">
        <v>5901213</v>
      </c>
      <c r="I401" s="60">
        <v>-5901213</v>
      </c>
      <c r="J401" s="60">
        <v>0</v>
      </c>
      <c r="K401" s="60">
        <v>4063</v>
      </c>
      <c r="L401" s="60">
        <v>-4063</v>
      </c>
      <c r="M401" s="60">
        <v>0</v>
      </c>
      <c r="N401" s="61">
        <v>0</v>
      </c>
    </row>
    <row r="402" spans="1:14" ht="15" x14ac:dyDescent="0.3">
      <c r="A402" s="54" t="s">
        <v>96</v>
      </c>
      <c r="B402" s="55" t="s">
        <v>58</v>
      </c>
      <c r="C402" s="60">
        <v>5957680</v>
      </c>
      <c r="D402" s="60">
        <v>-291328</v>
      </c>
      <c r="E402" s="60">
        <v>0</v>
      </c>
      <c r="F402" s="60">
        <v>0</v>
      </c>
      <c r="G402" s="60">
        <v>0</v>
      </c>
      <c r="H402" s="60">
        <v>5666352</v>
      </c>
      <c r="I402" s="60">
        <v>-5666352</v>
      </c>
      <c r="J402" s="60">
        <v>0</v>
      </c>
      <c r="K402" s="60">
        <v>9265</v>
      </c>
      <c r="L402" s="60">
        <v>-9265</v>
      </c>
      <c r="M402" s="60">
        <v>0</v>
      </c>
      <c r="N402" s="61">
        <v>0</v>
      </c>
    </row>
    <row r="403" spans="1:14" ht="15" x14ac:dyDescent="0.3">
      <c r="A403" s="54" t="s">
        <v>96</v>
      </c>
      <c r="B403" s="55" t="s">
        <v>59</v>
      </c>
      <c r="C403" s="60">
        <v>70309</v>
      </c>
      <c r="D403" s="60">
        <v>0</v>
      </c>
      <c r="E403" s="60">
        <v>0</v>
      </c>
      <c r="F403" s="60">
        <v>0</v>
      </c>
      <c r="G403" s="60">
        <v>0</v>
      </c>
      <c r="H403" s="60">
        <v>70309</v>
      </c>
      <c r="I403" s="60">
        <v>-70309</v>
      </c>
      <c r="J403" s="60">
        <v>0</v>
      </c>
      <c r="K403" s="60">
        <v>24256</v>
      </c>
      <c r="L403" s="60">
        <v>-24256</v>
      </c>
      <c r="M403" s="60">
        <v>0</v>
      </c>
      <c r="N403" s="61">
        <v>0</v>
      </c>
    </row>
    <row r="404" spans="1:14" ht="15" x14ac:dyDescent="0.3">
      <c r="A404" s="54" t="s">
        <v>97</v>
      </c>
      <c r="B404" s="55" t="s">
        <v>57</v>
      </c>
      <c r="C404" s="60">
        <v>1074</v>
      </c>
      <c r="D404" s="60">
        <v>0</v>
      </c>
      <c r="E404" s="60">
        <v>0</v>
      </c>
      <c r="F404" s="60">
        <v>0</v>
      </c>
      <c r="G404" s="60">
        <v>0</v>
      </c>
      <c r="H404" s="60">
        <v>1074</v>
      </c>
      <c r="I404" s="60">
        <v>-1074</v>
      </c>
      <c r="J404" s="60">
        <v>0</v>
      </c>
      <c r="K404" s="60">
        <v>0</v>
      </c>
      <c r="L404" s="60">
        <v>0</v>
      </c>
      <c r="M404" s="60">
        <v>0</v>
      </c>
      <c r="N404" s="62">
        <v>0</v>
      </c>
    </row>
    <row r="405" spans="1:14" ht="15" x14ac:dyDescent="0.3">
      <c r="A405" s="54" t="s">
        <v>97</v>
      </c>
      <c r="B405" s="55" t="s">
        <v>58</v>
      </c>
      <c r="C405" s="60">
        <v>448</v>
      </c>
      <c r="D405" s="60">
        <v>-448</v>
      </c>
      <c r="E405" s="60">
        <v>0</v>
      </c>
      <c r="F405" s="60">
        <v>0</v>
      </c>
      <c r="G405" s="60">
        <v>0</v>
      </c>
      <c r="H405" s="60">
        <v>0</v>
      </c>
      <c r="I405" s="60">
        <v>0</v>
      </c>
      <c r="J405" s="60">
        <v>0</v>
      </c>
      <c r="K405" s="60">
        <v>0</v>
      </c>
      <c r="L405" s="60">
        <v>0</v>
      </c>
      <c r="M405" s="60">
        <v>0</v>
      </c>
      <c r="N405" s="61">
        <v>0</v>
      </c>
    </row>
    <row r="406" spans="1:14" ht="15" x14ac:dyDescent="0.3">
      <c r="A406" s="54" t="s">
        <v>97</v>
      </c>
      <c r="B406" s="55" t="s">
        <v>59</v>
      </c>
      <c r="C406" s="60">
        <v>0</v>
      </c>
      <c r="D406" s="60">
        <v>0</v>
      </c>
      <c r="E406" s="60">
        <v>0</v>
      </c>
      <c r="F406" s="60">
        <v>0</v>
      </c>
      <c r="G406" s="60">
        <v>0</v>
      </c>
      <c r="H406" s="60">
        <v>0</v>
      </c>
      <c r="I406" s="60">
        <v>0</v>
      </c>
      <c r="J406" s="60">
        <v>0</v>
      </c>
      <c r="K406" s="60">
        <v>6.04</v>
      </c>
      <c r="L406" s="60">
        <v>-6.04</v>
      </c>
      <c r="M406" s="60">
        <v>0</v>
      </c>
      <c r="N406" s="61">
        <v>0</v>
      </c>
    </row>
    <row r="407" spans="1:14" ht="15" x14ac:dyDescent="0.3">
      <c r="A407" s="54" t="s">
        <v>98</v>
      </c>
      <c r="B407" s="55" t="s">
        <v>40</v>
      </c>
      <c r="C407" s="60">
        <v>40390</v>
      </c>
      <c r="D407" s="60">
        <v>0</v>
      </c>
      <c r="E407" s="60">
        <v>0</v>
      </c>
      <c r="F407" s="60">
        <v>0</v>
      </c>
      <c r="G407" s="60">
        <v>0</v>
      </c>
      <c r="H407" s="60">
        <v>40390</v>
      </c>
      <c r="I407" s="60">
        <v>0</v>
      </c>
      <c r="J407" s="60">
        <v>40390</v>
      </c>
      <c r="K407" s="60">
        <v>0</v>
      </c>
      <c r="L407" s="60">
        <v>0</v>
      </c>
      <c r="M407" s="60">
        <v>0</v>
      </c>
      <c r="N407" s="61">
        <v>40390</v>
      </c>
    </row>
    <row r="408" spans="1:14" ht="15" x14ac:dyDescent="0.3">
      <c r="A408" s="54" t="s">
        <v>98</v>
      </c>
      <c r="B408" s="55" t="s">
        <v>41</v>
      </c>
      <c r="C408" s="60">
        <v>567312</v>
      </c>
      <c r="D408" s="60">
        <v>0</v>
      </c>
      <c r="E408" s="60">
        <v>0</v>
      </c>
      <c r="F408" s="60">
        <v>0</v>
      </c>
      <c r="G408" s="60">
        <v>0</v>
      </c>
      <c r="H408" s="60">
        <v>567312</v>
      </c>
      <c r="I408" s="60">
        <v>0</v>
      </c>
      <c r="J408" s="60">
        <v>567312</v>
      </c>
      <c r="K408" s="60">
        <v>0</v>
      </c>
      <c r="L408" s="60">
        <v>0</v>
      </c>
      <c r="M408" s="60">
        <v>0</v>
      </c>
      <c r="N408" s="61">
        <v>567312</v>
      </c>
    </row>
    <row r="409" spans="1:14" ht="15" x14ac:dyDescent="0.3">
      <c r="A409" s="54" t="s">
        <v>98</v>
      </c>
      <c r="B409" s="55" t="s">
        <v>42</v>
      </c>
      <c r="C409" s="60">
        <v>594030</v>
      </c>
      <c r="D409" s="60">
        <v>-798</v>
      </c>
      <c r="E409" s="60">
        <v>0</v>
      </c>
      <c r="F409" s="60">
        <v>0</v>
      </c>
      <c r="G409" s="60">
        <v>0</v>
      </c>
      <c r="H409" s="60">
        <v>593232</v>
      </c>
      <c r="I409" s="60">
        <v>0</v>
      </c>
      <c r="J409" s="60">
        <v>593232</v>
      </c>
      <c r="K409" s="60">
        <v>0</v>
      </c>
      <c r="L409" s="60">
        <v>0</v>
      </c>
      <c r="M409" s="60">
        <v>0</v>
      </c>
      <c r="N409" s="61">
        <v>593232</v>
      </c>
    </row>
    <row r="410" spans="1:14" ht="15" x14ac:dyDescent="0.3">
      <c r="A410" s="54" t="s">
        <v>98</v>
      </c>
      <c r="B410" s="55" t="s">
        <v>43</v>
      </c>
      <c r="C410" s="60">
        <v>457363</v>
      </c>
      <c r="D410" s="60">
        <v>-1000</v>
      </c>
      <c r="E410" s="60">
        <v>0</v>
      </c>
      <c r="F410" s="60">
        <v>0</v>
      </c>
      <c r="G410" s="60">
        <v>0</v>
      </c>
      <c r="H410" s="60">
        <v>456363</v>
      </c>
      <c r="I410" s="60">
        <v>-456363</v>
      </c>
      <c r="J410" s="60">
        <v>0</v>
      </c>
      <c r="K410" s="60">
        <v>4779</v>
      </c>
      <c r="L410" s="60">
        <v>-4779</v>
      </c>
      <c r="M410" s="60">
        <v>0</v>
      </c>
      <c r="N410" s="61">
        <v>0</v>
      </c>
    </row>
    <row r="411" spans="1:14" ht="15" x14ac:dyDescent="0.3">
      <c r="A411" s="54" t="s">
        <v>98</v>
      </c>
      <c r="B411" s="55" t="s">
        <v>44</v>
      </c>
      <c r="C411" s="60">
        <v>318739</v>
      </c>
      <c r="D411" s="60">
        <v>0</v>
      </c>
      <c r="E411" s="60">
        <v>0</v>
      </c>
      <c r="F411" s="60">
        <v>0</v>
      </c>
      <c r="G411" s="60">
        <v>0</v>
      </c>
      <c r="H411" s="60">
        <v>318739</v>
      </c>
      <c r="I411" s="60">
        <v>-318739</v>
      </c>
      <c r="J411" s="60">
        <v>0</v>
      </c>
      <c r="K411" s="60">
        <v>549</v>
      </c>
      <c r="L411" s="60">
        <v>-549</v>
      </c>
      <c r="M411" s="60">
        <v>0</v>
      </c>
      <c r="N411" s="61">
        <v>0</v>
      </c>
    </row>
    <row r="412" spans="1:14" ht="15" x14ac:dyDescent="0.3">
      <c r="A412" s="54" t="s">
        <v>98</v>
      </c>
      <c r="B412" s="55" t="s">
        <v>45</v>
      </c>
      <c r="C412" s="60">
        <v>338260</v>
      </c>
      <c r="D412" s="60">
        <v>-20482</v>
      </c>
      <c r="E412" s="60">
        <v>0</v>
      </c>
      <c r="F412" s="60">
        <v>0</v>
      </c>
      <c r="G412" s="60">
        <v>0</v>
      </c>
      <c r="H412" s="60">
        <v>317778</v>
      </c>
      <c r="I412" s="60">
        <v>-317778</v>
      </c>
      <c r="J412" s="60">
        <v>0</v>
      </c>
      <c r="K412" s="60">
        <v>55612</v>
      </c>
      <c r="L412" s="60">
        <v>-55612</v>
      </c>
      <c r="M412" s="60">
        <v>0</v>
      </c>
      <c r="N412" s="61">
        <v>0</v>
      </c>
    </row>
    <row r="413" spans="1:14" ht="15" x14ac:dyDescent="0.3">
      <c r="A413" s="54" t="s">
        <v>98</v>
      </c>
      <c r="B413" s="55" t="s">
        <v>46</v>
      </c>
      <c r="C413" s="60">
        <v>317924</v>
      </c>
      <c r="D413" s="60">
        <v>-9250</v>
      </c>
      <c r="E413" s="60">
        <v>0</v>
      </c>
      <c r="F413" s="60">
        <v>0</v>
      </c>
      <c r="G413" s="60">
        <v>0</v>
      </c>
      <c r="H413" s="60">
        <v>308674</v>
      </c>
      <c r="I413" s="60">
        <v>-308674</v>
      </c>
      <c r="J413" s="60">
        <v>0</v>
      </c>
      <c r="K413" s="60">
        <v>0</v>
      </c>
      <c r="L413" s="60">
        <v>0</v>
      </c>
      <c r="M413" s="60">
        <v>0</v>
      </c>
      <c r="N413" s="61">
        <v>0</v>
      </c>
    </row>
    <row r="414" spans="1:14" ht="15" x14ac:dyDescent="0.3">
      <c r="A414" s="54" t="s">
        <v>98</v>
      </c>
      <c r="B414" s="55" t="s">
        <v>47</v>
      </c>
      <c r="C414" s="60">
        <v>335776</v>
      </c>
      <c r="D414" s="60">
        <v>0</v>
      </c>
      <c r="E414" s="60">
        <v>0</v>
      </c>
      <c r="F414" s="60">
        <v>0</v>
      </c>
      <c r="G414" s="60">
        <v>0</v>
      </c>
      <c r="H414" s="60">
        <v>335776</v>
      </c>
      <c r="I414" s="60">
        <v>-335776</v>
      </c>
      <c r="J414" s="60">
        <v>0</v>
      </c>
      <c r="K414" s="60">
        <v>5</v>
      </c>
      <c r="L414" s="60">
        <v>-5</v>
      </c>
      <c r="M414" s="60">
        <v>0</v>
      </c>
      <c r="N414" s="61">
        <v>0</v>
      </c>
    </row>
    <row r="415" spans="1:14" ht="15" x14ac:dyDescent="0.3">
      <c r="A415" s="54" t="s">
        <v>98</v>
      </c>
      <c r="B415" s="55" t="s">
        <v>48</v>
      </c>
      <c r="C415" s="60">
        <v>340221</v>
      </c>
      <c r="D415" s="60">
        <v>-755</v>
      </c>
      <c r="E415" s="60">
        <v>0</v>
      </c>
      <c r="F415" s="60">
        <v>0</v>
      </c>
      <c r="G415" s="60">
        <v>0</v>
      </c>
      <c r="H415" s="60">
        <v>339466</v>
      </c>
      <c r="I415" s="60">
        <v>-339466</v>
      </c>
      <c r="J415" s="60">
        <v>0</v>
      </c>
      <c r="K415" s="60">
        <v>0</v>
      </c>
      <c r="L415" s="60">
        <v>0</v>
      </c>
      <c r="M415" s="60">
        <v>0</v>
      </c>
      <c r="N415" s="61">
        <v>0</v>
      </c>
    </row>
    <row r="416" spans="1:14" ht="15" x14ac:dyDescent="0.3">
      <c r="A416" s="54" t="s">
        <v>98</v>
      </c>
      <c r="B416" s="55" t="s">
        <v>49</v>
      </c>
      <c r="C416" s="60">
        <v>283475</v>
      </c>
      <c r="D416" s="60">
        <v>-140</v>
      </c>
      <c r="E416" s="60">
        <v>0</v>
      </c>
      <c r="F416" s="60">
        <v>0</v>
      </c>
      <c r="G416" s="60">
        <v>0</v>
      </c>
      <c r="H416" s="60">
        <v>283335</v>
      </c>
      <c r="I416" s="60">
        <v>-283335</v>
      </c>
      <c r="J416" s="60">
        <v>0</v>
      </c>
      <c r="K416" s="60">
        <v>4127</v>
      </c>
      <c r="L416" s="60">
        <v>-4127</v>
      </c>
      <c r="M416" s="60">
        <v>0</v>
      </c>
      <c r="N416" s="61">
        <v>0</v>
      </c>
    </row>
    <row r="417" spans="1:14" ht="15" x14ac:dyDescent="0.3">
      <c r="A417" s="54" t="s">
        <v>98</v>
      </c>
      <c r="B417" s="55" t="s">
        <v>50</v>
      </c>
      <c r="C417" s="60">
        <v>209868</v>
      </c>
      <c r="D417" s="60">
        <v>-1860</v>
      </c>
      <c r="E417" s="60">
        <v>0</v>
      </c>
      <c r="F417" s="60">
        <v>0</v>
      </c>
      <c r="G417" s="60">
        <v>0</v>
      </c>
      <c r="H417" s="60">
        <v>208008</v>
      </c>
      <c r="I417" s="60">
        <v>-208008</v>
      </c>
      <c r="J417" s="60">
        <v>0</v>
      </c>
      <c r="K417" s="60">
        <v>8671</v>
      </c>
      <c r="L417" s="60">
        <v>-8671</v>
      </c>
      <c r="M417" s="60">
        <v>0</v>
      </c>
      <c r="N417" s="61">
        <v>0</v>
      </c>
    </row>
    <row r="418" spans="1:14" ht="15" x14ac:dyDescent="0.3">
      <c r="A418" s="54" t="s">
        <v>98</v>
      </c>
      <c r="B418" s="55" t="s">
        <v>51</v>
      </c>
      <c r="C418" s="60">
        <v>193721</v>
      </c>
      <c r="D418" s="60">
        <v>-988</v>
      </c>
      <c r="E418" s="60">
        <v>0</v>
      </c>
      <c r="F418" s="60">
        <v>0</v>
      </c>
      <c r="G418" s="60">
        <v>0</v>
      </c>
      <c r="H418" s="60">
        <v>192733</v>
      </c>
      <c r="I418" s="60">
        <v>-192733</v>
      </c>
      <c r="J418" s="60">
        <v>0</v>
      </c>
      <c r="K418" s="60">
        <v>1400</v>
      </c>
      <c r="L418" s="60">
        <v>-1400</v>
      </c>
      <c r="M418" s="60">
        <v>0</v>
      </c>
      <c r="N418" s="61">
        <v>0</v>
      </c>
    </row>
    <row r="419" spans="1:14" ht="15" x14ac:dyDescent="0.3">
      <c r="A419" s="54" t="s">
        <v>98</v>
      </c>
      <c r="B419" s="55" t="s">
        <v>52</v>
      </c>
      <c r="C419" s="60">
        <v>181065</v>
      </c>
      <c r="D419" s="60">
        <v>0</v>
      </c>
      <c r="E419" s="60">
        <v>0</v>
      </c>
      <c r="F419" s="60">
        <v>0</v>
      </c>
      <c r="G419" s="60">
        <v>0</v>
      </c>
      <c r="H419" s="60">
        <v>181065</v>
      </c>
      <c r="I419" s="60">
        <v>-181065</v>
      </c>
      <c r="J419" s="60">
        <v>0</v>
      </c>
      <c r="K419" s="60">
        <v>0</v>
      </c>
      <c r="L419" s="60">
        <v>0</v>
      </c>
      <c r="M419" s="60">
        <v>0</v>
      </c>
      <c r="N419" s="61">
        <v>0</v>
      </c>
    </row>
    <row r="420" spans="1:14" ht="15" x14ac:dyDescent="0.3">
      <c r="A420" s="54" t="s">
        <v>98</v>
      </c>
      <c r="B420" s="55" t="s">
        <v>53</v>
      </c>
      <c r="C420" s="60">
        <v>157446</v>
      </c>
      <c r="D420" s="60">
        <v>0</v>
      </c>
      <c r="E420" s="60">
        <v>0</v>
      </c>
      <c r="F420" s="60">
        <v>0</v>
      </c>
      <c r="G420" s="60">
        <v>0</v>
      </c>
      <c r="H420" s="60">
        <v>157446</v>
      </c>
      <c r="I420" s="60">
        <v>-157446</v>
      </c>
      <c r="J420" s="60">
        <v>0</v>
      </c>
      <c r="K420" s="60">
        <v>0</v>
      </c>
      <c r="L420" s="60">
        <v>0</v>
      </c>
      <c r="M420" s="60">
        <v>0</v>
      </c>
      <c r="N420" s="61">
        <v>0</v>
      </c>
    </row>
    <row r="421" spans="1:14" ht="15" x14ac:dyDescent="0.3">
      <c r="A421" s="54" t="s">
        <v>98</v>
      </c>
      <c r="B421" s="55" t="s">
        <v>54</v>
      </c>
      <c r="C421" s="60">
        <v>159433</v>
      </c>
      <c r="D421" s="60">
        <v>-1000</v>
      </c>
      <c r="E421" s="60">
        <v>0</v>
      </c>
      <c r="F421" s="60">
        <v>0</v>
      </c>
      <c r="G421" s="60">
        <v>0</v>
      </c>
      <c r="H421" s="60">
        <v>158433</v>
      </c>
      <c r="I421" s="60">
        <v>-158433</v>
      </c>
      <c r="J421" s="60">
        <v>0</v>
      </c>
      <c r="K421" s="60">
        <v>0</v>
      </c>
      <c r="L421" s="60">
        <v>0</v>
      </c>
      <c r="M421" s="60">
        <v>0</v>
      </c>
      <c r="N421" s="61">
        <v>0</v>
      </c>
    </row>
    <row r="422" spans="1:14" ht="15" x14ac:dyDescent="0.3">
      <c r="A422" s="54" t="s">
        <v>98</v>
      </c>
      <c r="B422" s="55" t="s">
        <v>55</v>
      </c>
      <c r="C422" s="60">
        <v>135302</v>
      </c>
      <c r="D422" s="60">
        <v>0</v>
      </c>
      <c r="E422" s="60">
        <v>0</v>
      </c>
      <c r="F422" s="60">
        <v>0</v>
      </c>
      <c r="G422" s="60">
        <v>0</v>
      </c>
      <c r="H422" s="60">
        <v>135302</v>
      </c>
      <c r="I422" s="60">
        <v>-135302</v>
      </c>
      <c r="J422" s="60">
        <v>0</v>
      </c>
      <c r="K422" s="60">
        <v>0</v>
      </c>
      <c r="L422" s="60">
        <v>0</v>
      </c>
      <c r="M422" s="60">
        <v>0</v>
      </c>
      <c r="N422" s="61">
        <v>0</v>
      </c>
    </row>
    <row r="423" spans="1:14" ht="15" x14ac:dyDescent="0.3">
      <c r="A423" s="54" t="s">
        <v>98</v>
      </c>
      <c r="B423" s="55" t="s">
        <v>56</v>
      </c>
      <c r="C423" s="60">
        <v>25584</v>
      </c>
      <c r="D423" s="60">
        <v>0</v>
      </c>
      <c r="E423" s="60">
        <v>0</v>
      </c>
      <c r="F423" s="60">
        <v>0</v>
      </c>
      <c r="G423" s="60">
        <v>0</v>
      </c>
      <c r="H423" s="60">
        <v>25584</v>
      </c>
      <c r="I423" s="60">
        <v>-25584</v>
      </c>
      <c r="J423" s="60">
        <v>0</v>
      </c>
      <c r="K423" s="60">
        <v>0</v>
      </c>
      <c r="L423" s="60">
        <v>0</v>
      </c>
      <c r="M423" s="60">
        <v>0</v>
      </c>
      <c r="N423" s="62">
        <v>0</v>
      </c>
    </row>
    <row r="424" spans="1:14" ht="15" x14ac:dyDescent="0.3">
      <c r="A424" s="54" t="s">
        <v>98</v>
      </c>
      <c r="B424" s="55" t="s">
        <v>57</v>
      </c>
      <c r="C424" s="60">
        <v>21971</v>
      </c>
      <c r="D424" s="60">
        <v>0</v>
      </c>
      <c r="E424" s="60">
        <v>0</v>
      </c>
      <c r="F424" s="60">
        <v>0</v>
      </c>
      <c r="G424" s="60">
        <v>0</v>
      </c>
      <c r="H424" s="60">
        <v>21971</v>
      </c>
      <c r="I424" s="60">
        <v>-21971</v>
      </c>
      <c r="J424" s="60">
        <v>0</v>
      </c>
      <c r="K424" s="60">
        <v>0</v>
      </c>
      <c r="L424" s="60">
        <v>0</v>
      </c>
      <c r="M424" s="60">
        <v>0</v>
      </c>
      <c r="N424" s="62">
        <v>0</v>
      </c>
    </row>
    <row r="425" spans="1:14" ht="15" x14ac:dyDescent="0.3">
      <c r="A425" s="54" t="s">
        <v>98</v>
      </c>
      <c r="B425" s="55" t="s">
        <v>58</v>
      </c>
      <c r="C425" s="60">
        <v>3870</v>
      </c>
      <c r="D425" s="60">
        <v>0</v>
      </c>
      <c r="E425" s="60">
        <v>0</v>
      </c>
      <c r="F425" s="60">
        <v>0</v>
      </c>
      <c r="G425" s="60">
        <v>0</v>
      </c>
      <c r="H425" s="60">
        <v>3870</v>
      </c>
      <c r="I425" s="60">
        <v>-3870</v>
      </c>
      <c r="J425" s="60">
        <v>0</v>
      </c>
      <c r="K425" s="60">
        <v>0</v>
      </c>
      <c r="L425" s="60">
        <v>0</v>
      </c>
      <c r="M425" s="60">
        <v>0</v>
      </c>
      <c r="N425" s="62">
        <v>0</v>
      </c>
    </row>
    <row r="426" spans="1:14" ht="15" x14ac:dyDescent="0.3">
      <c r="A426" s="54" t="s">
        <v>99</v>
      </c>
      <c r="B426" s="55" t="s">
        <v>54</v>
      </c>
      <c r="C426" s="60">
        <v>13959252.92</v>
      </c>
      <c r="D426" s="60">
        <v>0</v>
      </c>
      <c r="E426" s="60">
        <v>0</v>
      </c>
      <c r="F426" s="60">
        <v>0</v>
      </c>
      <c r="G426" s="60">
        <v>0</v>
      </c>
      <c r="H426" s="60">
        <v>13959252.92</v>
      </c>
      <c r="I426" s="60">
        <v>-13959252.92</v>
      </c>
      <c r="J426" s="60">
        <v>0</v>
      </c>
      <c r="K426" s="60">
        <v>0</v>
      </c>
      <c r="L426" s="60">
        <v>0</v>
      </c>
      <c r="M426" s="60">
        <v>0</v>
      </c>
      <c r="N426" s="61">
        <v>0</v>
      </c>
    </row>
    <row r="427" spans="1:14" ht="15" x14ac:dyDescent="0.3">
      <c r="A427" s="54" t="s">
        <v>384</v>
      </c>
      <c r="B427" s="55" t="s">
        <v>363</v>
      </c>
      <c r="C427" s="60">
        <v>26572</v>
      </c>
      <c r="D427" s="60">
        <v>0</v>
      </c>
      <c r="E427" s="60">
        <v>0</v>
      </c>
      <c r="F427" s="60">
        <v>0</v>
      </c>
      <c r="G427" s="60">
        <v>0</v>
      </c>
      <c r="H427" s="60">
        <v>26572</v>
      </c>
      <c r="I427" s="60">
        <v>0</v>
      </c>
      <c r="J427" s="60">
        <v>26572</v>
      </c>
      <c r="K427" s="60">
        <v>0</v>
      </c>
      <c r="L427" s="60">
        <v>0</v>
      </c>
      <c r="M427" s="60">
        <v>0</v>
      </c>
      <c r="N427" s="61">
        <v>26572</v>
      </c>
    </row>
    <row r="428" spans="1:14" ht="15" x14ac:dyDescent="0.3">
      <c r="A428" s="54" t="s">
        <v>100</v>
      </c>
      <c r="B428" s="55" t="s">
        <v>41</v>
      </c>
      <c r="C428" s="60">
        <v>146180</v>
      </c>
      <c r="D428" s="60">
        <v>0</v>
      </c>
      <c r="E428" s="60">
        <v>0</v>
      </c>
      <c r="F428" s="60">
        <v>0</v>
      </c>
      <c r="G428" s="60">
        <v>0</v>
      </c>
      <c r="H428" s="60">
        <v>146180</v>
      </c>
      <c r="I428" s="60">
        <v>0</v>
      </c>
      <c r="J428" s="60">
        <v>146180</v>
      </c>
      <c r="K428" s="60">
        <v>0</v>
      </c>
      <c r="L428" s="60">
        <v>0</v>
      </c>
      <c r="M428" s="60">
        <v>0</v>
      </c>
      <c r="N428" s="61">
        <v>146180</v>
      </c>
    </row>
    <row r="429" spans="1:14" ht="15" x14ac:dyDescent="0.3">
      <c r="A429" s="54" t="s">
        <v>100</v>
      </c>
      <c r="B429" s="55" t="s">
        <v>42</v>
      </c>
      <c r="C429" s="60">
        <v>163634</v>
      </c>
      <c r="D429" s="60">
        <v>0</v>
      </c>
      <c r="E429" s="60">
        <v>0</v>
      </c>
      <c r="F429" s="60">
        <v>0</v>
      </c>
      <c r="G429" s="60">
        <v>0</v>
      </c>
      <c r="H429" s="60">
        <v>163634</v>
      </c>
      <c r="I429" s="60">
        <v>0</v>
      </c>
      <c r="J429" s="60">
        <v>163634</v>
      </c>
      <c r="K429" s="60">
        <v>0</v>
      </c>
      <c r="L429" s="60">
        <v>0</v>
      </c>
      <c r="M429" s="60">
        <v>0</v>
      </c>
      <c r="N429" s="62">
        <v>163634</v>
      </c>
    </row>
    <row r="430" spans="1:14" ht="15" x14ac:dyDescent="0.3">
      <c r="A430" s="54" t="s">
        <v>100</v>
      </c>
      <c r="B430" s="55" t="s">
        <v>43</v>
      </c>
      <c r="C430" s="60">
        <v>150515</v>
      </c>
      <c r="D430" s="60">
        <v>0</v>
      </c>
      <c r="E430" s="60">
        <v>0</v>
      </c>
      <c r="F430" s="60">
        <v>0</v>
      </c>
      <c r="G430" s="60">
        <v>0</v>
      </c>
      <c r="H430" s="60">
        <v>150515</v>
      </c>
      <c r="I430" s="60">
        <v>-150515</v>
      </c>
      <c r="J430" s="60">
        <v>0</v>
      </c>
      <c r="K430" s="60">
        <v>0</v>
      </c>
      <c r="L430" s="60">
        <v>0</v>
      </c>
      <c r="M430" s="60">
        <v>0</v>
      </c>
      <c r="N430" s="61">
        <v>0</v>
      </c>
    </row>
    <row r="431" spans="1:14" ht="15" x14ac:dyDescent="0.3">
      <c r="A431" s="54" t="s">
        <v>100</v>
      </c>
      <c r="B431" s="55" t="s">
        <v>44</v>
      </c>
      <c r="C431" s="60">
        <v>244113</v>
      </c>
      <c r="D431" s="60">
        <v>-2727</v>
      </c>
      <c r="E431" s="60">
        <v>0</v>
      </c>
      <c r="F431" s="60">
        <v>0</v>
      </c>
      <c r="G431" s="60">
        <v>0</v>
      </c>
      <c r="H431" s="60">
        <v>241386</v>
      </c>
      <c r="I431" s="60">
        <v>-241386</v>
      </c>
      <c r="J431" s="60">
        <v>0</v>
      </c>
      <c r="K431" s="60">
        <v>0</v>
      </c>
      <c r="L431" s="60">
        <v>0</v>
      </c>
      <c r="M431" s="60">
        <v>0</v>
      </c>
      <c r="N431" s="61">
        <v>0</v>
      </c>
    </row>
    <row r="432" spans="1:14" ht="15" x14ac:dyDescent="0.3">
      <c r="A432" s="54" t="s">
        <v>100</v>
      </c>
      <c r="B432" s="55" t="s">
        <v>45</v>
      </c>
      <c r="C432" s="60">
        <v>11773</v>
      </c>
      <c r="D432" s="60">
        <v>0</v>
      </c>
      <c r="E432" s="60">
        <v>0</v>
      </c>
      <c r="F432" s="60">
        <v>0</v>
      </c>
      <c r="G432" s="60">
        <v>0</v>
      </c>
      <c r="H432" s="60">
        <v>11773</v>
      </c>
      <c r="I432" s="60">
        <v>-11773</v>
      </c>
      <c r="J432" s="60">
        <v>0</v>
      </c>
      <c r="K432" s="60">
        <v>0</v>
      </c>
      <c r="L432" s="60">
        <v>0</v>
      </c>
      <c r="M432" s="60">
        <v>0</v>
      </c>
      <c r="N432" s="61">
        <v>0</v>
      </c>
    </row>
    <row r="433" spans="1:14" ht="15" x14ac:dyDescent="0.3">
      <c r="A433" s="54" t="s">
        <v>100</v>
      </c>
      <c r="B433" s="55" t="s">
        <v>46</v>
      </c>
      <c r="C433" s="60">
        <v>30022</v>
      </c>
      <c r="D433" s="60">
        <v>0</v>
      </c>
      <c r="E433" s="60">
        <v>0</v>
      </c>
      <c r="F433" s="60">
        <v>0</v>
      </c>
      <c r="G433" s="60">
        <v>0</v>
      </c>
      <c r="H433" s="60">
        <v>30022</v>
      </c>
      <c r="I433" s="60">
        <v>-30022</v>
      </c>
      <c r="J433" s="60">
        <v>0</v>
      </c>
      <c r="K433" s="60">
        <v>0</v>
      </c>
      <c r="L433" s="60">
        <v>0</v>
      </c>
      <c r="M433" s="60">
        <v>0</v>
      </c>
      <c r="N433" s="61">
        <v>0</v>
      </c>
    </row>
    <row r="434" spans="1:14" ht="15" x14ac:dyDescent="0.3">
      <c r="A434" s="54" t="s">
        <v>100</v>
      </c>
      <c r="B434" s="55" t="s">
        <v>47</v>
      </c>
      <c r="C434" s="60">
        <v>86938</v>
      </c>
      <c r="D434" s="60">
        <v>0</v>
      </c>
      <c r="E434" s="60">
        <v>0</v>
      </c>
      <c r="F434" s="60">
        <v>0</v>
      </c>
      <c r="G434" s="60">
        <v>0</v>
      </c>
      <c r="H434" s="60">
        <v>86938</v>
      </c>
      <c r="I434" s="60">
        <v>-86938</v>
      </c>
      <c r="J434" s="60">
        <v>0</v>
      </c>
      <c r="K434" s="60">
        <v>0</v>
      </c>
      <c r="L434" s="60">
        <v>0</v>
      </c>
      <c r="M434" s="60">
        <v>0</v>
      </c>
      <c r="N434" s="61">
        <v>0</v>
      </c>
    </row>
    <row r="435" spans="1:14" ht="15" x14ac:dyDescent="0.3">
      <c r="A435" s="54" t="s">
        <v>100</v>
      </c>
      <c r="B435" s="55" t="s">
        <v>48</v>
      </c>
      <c r="C435" s="60">
        <v>1693</v>
      </c>
      <c r="D435" s="60">
        <v>0</v>
      </c>
      <c r="E435" s="60">
        <v>0</v>
      </c>
      <c r="F435" s="60">
        <v>0</v>
      </c>
      <c r="G435" s="60">
        <v>0</v>
      </c>
      <c r="H435" s="60">
        <v>1693</v>
      </c>
      <c r="I435" s="60">
        <v>-1693</v>
      </c>
      <c r="J435" s="60">
        <v>0</v>
      </c>
      <c r="K435" s="60">
        <v>0</v>
      </c>
      <c r="L435" s="60">
        <v>0</v>
      </c>
      <c r="M435" s="60">
        <v>0</v>
      </c>
      <c r="N435" s="61">
        <v>0</v>
      </c>
    </row>
    <row r="436" spans="1:14" ht="15" x14ac:dyDescent="0.3">
      <c r="A436" s="54" t="s">
        <v>101</v>
      </c>
      <c r="B436" s="55" t="s">
        <v>382</v>
      </c>
      <c r="C436" s="60">
        <v>10514391</v>
      </c>
      <c r="D436" s="60">
        <v>0</v>
      </c>
      <c r="E436" s="60">
        <v>0</v>
      </c>
      <c r="F436" s="60">
        <v>0</v>
      </c>
      <c r="G436" s="60">
        <v>0</v>
      </c>
      <c r="H436" s="60">
        <v>10514391</v>
      </c>
      <c r="I436" s="60">
        <v>0</v>
      </c>
      <c r="J436" s="60">
        <v>10514391</v>
      </c>
      <c r="K436" s="60">
        <v>0</v>
      </c>
      <c r="L436" s="60">
        <v>0</v>
      </c>
      <c r="M436" s="60">
        <v>0</v>
      </c>
      <c r="N436" s="61">
        <v>10514391</v>
      </c>
    </row>
    <row r="437" spans="1:14" ht="15" x14ac:dyDescent="0.3">
      <c r="A437" s="54" t="s">
        <v>101</v>
      </c>
      <c r="B437" s="55" t="s">
        <v>383</v>
      </c>
      <c r="C437" s="60">
        <v>10304231</v>
      </c>
      <c r="D437" s="60">
        <v>0</v>
      </c>
      <c r="E437" s="60">
        <v>0</v>
      </c>
      <c r="F437" s="60">
        <v>0</v>
      </c>
      <c r="G437" s="60">
        <v>-11976</v>
      </c>
      <c r="H437" s="60">
        <v>10292255</v>
      </c>
      <c r="I437" s="60">
        <v>-10228270</v>
      </c>
      <c r="J437" s="60">
        <v>63985</v>
      </c>
      <c r="K437" s="60">
        <v>44753</v>
      </c>
      <c r="L437" s="60">
        <v>0</v>
      </c>
      <c r="M437" s="60">
        <v>44753</v>
      </c>
      <c r="N437" s="61">
        <v>19232</v>
      </c>
    </row>
    <row r="438" spans="1:14" ht="15" x14ac:dyDescent="0.3">
      <c r="A438" s="54" t="s">
        <v>101</v>
      </c>
      <c r="B438" s="55" t="s">
        <v>363</v>
      </c>
      <c r="C438" s="60">
        <v>10624519</v>
      </c>
      <c r="D438" s="60">
        <v>-37619</v>
      </c>
      <c r="E438" s="60">
        <v>0</v>
      </c>
      <c r="F438" s="60">
        <v>-210341</v>
      </c>
      <c r="G438" s="60">
        <v>0</v>
      </c>
      <c r="H438" s="60">
        <v>10376559</v>
      </c>
      <c r="I438" s="60">
        <v>-10376559</v>
      </c>
      <c r="J438" s="60">
        <v>0</v>
      </c>
      <c r="K438" s="60">
        <v>251238</v>
      </c>
      <c r="L438" s="60">
        <v>-40897</v>
      </c>
      <c r="M438" s="60">
        <v>210341</v>
      </c>
      <c r="N438" s="61">
        <v>-210341</v>
      </c>
    </row>
    <row r="439" spans="1:14" ht="15" x14ac:dyDescent="0.3">
      <c r="A439" s="54" t="s">
        <v>101</v>
      </c>
      <c r="B439" s="55" t="s">
        <v>361</v>
      </c>
      <c r="C439" s="60">
        <v>10578302</v>
      </c>
      <c r="D439" s="60">
        <v>-285448</v>
      </c>
      <c r="E439" s="60">
        <v>0</v>
      </c>
      <c r="F439" s="60">
        <v>-860901</v>
      </c>
      <c r="G439" s="60">
        <v>0</v>
      </c>
      <c r="H439" s="60">
        <v>9431953</v>
      </c>
      <c r="I439" s="60">
        <v>-9431953</v>
      </c>
      <c r="J439" s="60">
        <v>0</v>
      </c>
      <c r="K439" s="60">
        <v>1136993</v>
      </c>
      <c r="L439" s="60">
        <v>-276092</v>
      </c>
      <c r="M439" s="60">
        <v>860901</v>
      </c>
      <c r="N439" s="61">
        <v>-860901</v>
      </c>
    </row>
    <row r="440" spans="1:14" ht="15" x14ac:dyDescent="0.3">
      <c r="A440" s="54" t="s">
        <v>101</v>
      </c>
      <c r="B440" s="55" t="s">
        <v>355</v>
      </c>
      <c r="C440" s="60">
        <v>10043576</v>
      </c>
      <c r="D440" s="60">
        <v>-383485</v>
      </c>
      <c r="E440" s="60">
        <v>0</v>
      </c>
      <c r="F440" s="60">
        <v>-778422</v>
      </c>
      <c r="G440" s="60">
        <v>0</v>
      </c>
      <c r="H440" s="60">
        <v>8881669</v>
      </c>
      <c r="I440" s="60">
        <v>-8881669</v>
      </c>
      <c r="J440" s="60">
        <v>0</v>
      </c>
      <c r="K440" s="60">
        <v>1153561</v>
      </c>
      <c r="L440" s="60">
        <v>-152891</v>
      </c>
      <c r="M440" s="60">
        <v>1000670</v>
      </c>
      <c r="N440" s="61">
        <v>-1000670</v>
      </c>
    </row>
    <row r="441" spans="1:14" ht="15" x14ac:dyDescent="0.3">
      <c r="A441" s="54" t="s">
        <v>101</v>
      </c>
      <c r="B441" s="55" t="s">
        <v>64</v>
      </c>
      <c r="C441" s="60">
        <v>9668069</v>
      </c>
      <c r="D441" s="60">
        <v>-334717</v>
      </c>
      <c r="E441" s="60">
        <v>0</v>
      </c>
      <c r="F441" s="60">
        <v>-832482</v>
      </c>
      <c r="G441" s="60">
        <v>0</v>
      </c>
      <c r="H441" s="60">
        <v>8500870</v>
      </c>
      <c r="I441" s="60">
        <v>-8500870</v>
      </c>
      <c r="J441" s="60">
        <v>0</v>
      </c>
      <c r="K441" s="60">
        <v>1155412</v>
      </c>
      <c r="L441" s="60">
        <v>-122134</v>
      </c>
      <c r="M441" s="60">
        <v>1033278</v>
      </c>
      <c r="N441" s="61">
        <v>-1033278</v>
      </c>
    </row>
    <row r="442" spans="1:14" ht="15" x14ac:dyDescent="0.3">
      <c r="A442" s="54" t="s">
        <v>101</v>
      </c>
      <c r="B442" s="55" t="s">
        <v>65</v>
      </c>
      <c r="C442" s="60">
        <v>9691560</v>
      </c>
      <c r="D442" s="60">
        <v>-387247</v>
      </c>
      <c r="E442" s="60">
        <v>0</v>
      </c>
      <c r="F442" s="60">
        <v>-60247</v>
      </c>
      <c r="G442" s="60">
        <v>0</v>
      </c>
      <c r="H442" s="60">
        <v>9244066</v>
      </c>
      <c r="I442" s="60">
        <v>-9244066</v>
      </c>
      <c r="J442" s="60">
        <v>0</v>
      </c>
      <c r="K442" s="60">
        <v>406057</v>
      </c>
      <c r="L442" s="60">
        <v>-345810</v>
      </c>
      <c r="M442" s="60">
        <v>60247</v>
      </c>
      <c r="N442" s="61">
        <v>-60247</v>
      </c>
    </row>
    <row r="443" spans="1:14" ht="15" x14ac:dyDescent="0.3">
      <c r="A443" s="54" t="s">
        <v>101</v>
      </c>
      <c r="B443" s="55" t="s">
        <v>66</v>
      </c>
      <c r="C443" s="60">
        <v>9516500</v>
      </c>
      <c r="D443" s="60">
        <v>-53944</v>
      </c>
      <c r="E443" s="60">
        <v>0</v>
      </c>
      <c r="F443" s="60">
        <v>0</v>
      </c>
      <c r="G443" s="60">
        <v>0</v>
      </c>
      <c r="H443" s="60">
        <v>9462556</v>
      </c>
      <c r="I443" s="60">
        <v>-9462556</v>
      </c>
      <c r="J443" s="60">
        <v>0</v>
      </c>
      <c r="K443" s="60">
        <v>53849</v>
      </c>
      <c r="L443" s="60">
        <v>-53849</v>
      </c>
      <c r="M443" s="60">
        <v>0</v>
      </c>
      <c r="N443" s="61">
        <v>0</v>
      </c>
    </row>
    <row r="444" spans="1:14" ht="15" x14ac:dyDescent="0.3">
      <c r="A444" s="54" t="s">
        <v>101</v>
      </c>
      <c r="B444" s="55" t="s">
        <v>38</v>
      </c>
      <c r="C444" s="60">
        <v>9001016</v>
      </c>
      <c r="D444" s="60">
        <v>-77196</v>
      </c>
      <c r="E444" s="60">
        <v>0</v>
      </c>
      <c r="F444" s="60">
        <v>0</v>
      </c>
      <c r="G444" s="60">
        <v>0</v>
      </c>
      <c r="H444" s="60">
        <v>8923820</v>
      </c>
      <c r="I444" s="60">
        <v>-8923820</v>
      </c>
      <c r="J444" s="60">
        <v>0</v>
      </c>
      <c r="K444" s="60">
        <v>49840</v>
      </c>
      <c r="L444" s="60">
        <v>-49840</v>
      </c>
      <c r="M444" s="60">
        <v>0</v>
      </c>
      <c r="N444" s="61">
        <v>0</v>
      </c>
    </row>
    <row r="445" spans="1:14" ht="15" x14ac:dyDescent="0.3">
      <c r="A445" s="54" t="s">
        <v>101</v>
      </c>
      <c r="B445" s="55" t="s">
        <v>67</v>
      </c>
      <c r="C445" s="60">
        <v>8565749</v>
      </c>
      <c r="D445" s="60">
        <v>-95632</v>
      </c>
      <c r="E445" s="60">
        <v>0</v>
      </c>
      <c r="F445" s="60">
        <v>0</v>
      </c>
      <c r="G445" s="60">
        <v>0</v>
      </c>
      <c r="H445" s="60">
        <v>8470117</v>
      </c>
      <c r="I445" s="60">
        <v>-8470117</v>
      </c>
      <c r="J445" s="60">
        <v>0</v>
      </c>
      <c r="K445" s="60">
        <v>139451</v>
      </c>
      <c r="L445" s="60">
        <v>-139451</v>
      </c>
      <c r="M445" s="60">
        <v>0</v>
      </c>
      <c r="N445" s="61">
        <v>0</v>
      </c>
    </row>
    <row r="446" spans="1:14" ht="15" x14ac:dyDescent="0.3">
      <c r="A446" s="54" t="s">
        <v>101</v>
      </c>
      <c r="B446" s="55" t="s">
        <v>68</v>
      </c>
      <c r="C446" s="60">
        <v>7943288</v>
      </c>
      <c r="D446" s="60">
        <v>87592</v>
      </c>
      <c r="E446" s="60">
        <v>0</v>
      </c>
      <c r="F446" s="60">
        <v>0</v>
      </c>
      <c r="G446" s="60">
        <v>0</v>
      </c>
      <c r="H446" s="60">
        <v>8030880</v>
      </c>
      <c r="I446" s="60">
        <v>-8030880</v>
      </c>
      <c r="J446" s="60">
        <v>0</v>
      </c>
      <c r="K446" s="60">
        <v>151955</v>
      </c>
      <c r="L446" s="60">
        <v>-151955</v>
      </c>
      <c r="M446" s="60">
        <v>0</v>
      </c>
      <c r="N446" s="61">
        <v>0</v>
      </c>
    </row>
    <row r="447" spans="1:14" ht="15" x14ac:dyDescent="0.3">
      <c r="A447" s="54" t="s">
        <v>101</v>
      </c>
      <c r="B447" s="55" t="s">
        <v>69</v>
      </c>
      <c r="C447" s="60">
        <v>7970114</v>
      </c>
      <c r="D447" s="60">
        <v>-144123</v>
      </c>
      <c r="E447" s="60">
        <v>0</v>
      </c>
      <c r="F447" s="60">
        <v>0</v>
      </c>
      <c r="G447" s="60">
        <v>0</v>
      </c>
      <c r="H447" s="60">
        <v>7825991</v>
      </c>
      <c r="I447" s="60">
        <v>-7825991</v>
      </c>
      <c r="J447" s="60">
        <v>0</v>
      </c>
      <c r="K447" s="60">
        <v>132637</v>
      </c>
      <c r="L447" s="60">
        <v>-98973</v>
      </c>
      <c r="M447" s="60">
        <v>33664</v>
      </c>
      <c r="N447" s="61">
        <v>-33664</v>
      </c>
    </row>
    <row r="448" spans="1:14" ht="15" x14ac:dyDescent="0.3">
      <c r="A448" s="54" t="s">
        <v>101</v>
      </c>
      <c r="B448" s="55" t="s">
        <v>70</v>
      </c>
      <c r="C448" s="60">
        <v>7321159</v>
      </c>
      <c r="D448" s="60">
        <v>-208963</v>
      </c>
      <c r="E448" s="60">
        <v>0</v>
      </c>
      <c r="F448" s="60">
        <v>0</v>
      </c>
      <c r="G448" s="60">
        <v>0</v>
      </c>
      <c r="H448" s="60">
        <v>7112196</v>
      </c>
      <c r="I448" s="60">
        <v>-7112196</v>
      </c>
      <c r="J448" s="60">
        <v>0</v>
      </c>
      <c r="K448" s="60">
        <v>452661</v>
      </c>
      <c r="L448" s="60">
        <v>-452661</v>
      </c>
      <c r="M448" s="60">
        <v>0</v>
      </c>
      <c r="N448" s="62">
        <v>0</v>
      </c>
    </row>
    <row r="449" spans="1:14" ht="15" x14ac:dyDescent="0.3">
      <c r="A449" s="54" t="s">
        <v>101</v>
      </c>
      <c r="B449" s="55" t="s">
        <v>71</v>
      </c>
      <c r="C449" s="60">
        <v>7422303</v>
      </c>
      <c r="D449" s="60">
        <v>-214362</v>
      </c>
      <c r="E449" s="60">
        <v>0</v>
      </c>
      <c r="F449" s="60">
        <v>0</v>
      </c>
      <c r="G449" s="60">
        <v>0</v>
      </c>
      <c r="H449" s="60">
        <v>7207941</v>
      </c>
      <c r="I449" s="60">
        <v>-7207941</v>
      </c>
      <c r="J449" s="60">
        <v>0</v>
      </c>
      <c r="K449" s="60">
        <v>307890</v>
      </c>
      <c r="L449" s="60">
        <v>-307890</v>
      </c>
      <c r="M449" s="60">
        <v>0</v>
      </c>
      <c r="N449" s="62">
        <v>0</v>
      </c>
    </row>
    <row r="450" spans="1:14" ht="15" x14ac:dyDescent="0.3">
      <c r="A450" s="54" t="s">
        <v>101</v>
      </c>
      <c r="B450" s="55" t="s">
        <v>39</v>
      </c>
      <c r="C450" s="60">
        <v>7276141</v>
      </c>
      <c r="D450" s="60">
        <v>-765261</v>
      </c>
      <c r="E450" s="60">
        <v>0</v>
      </c>
      <c r="F450" s="60">
        <v>0</v>
      </c>
      <c r="G450" s="60">
        <v>0</v>
      </c>
      <c r="H450" s="60">
        <v>6510880</v>
      </c>
      <c r="I450" s="60">
        <v>-6510880</v>
      </c>
      <c r="J450" s="60">
        <v>0</v>
      </c>
      <c r="K450" s="60">
        <v>739054</v>
      </c>
      <c r="L450" s="60">
        <v>-739054</v>
      </c>
      <c r="M450" s="60">
        <v>0</v>
      </c>
      <c r="N450" s="62">
        <v>0</v>
      </c>
    </row>
    <row r="451" spans="1:14" ht="15" x14ac:dyDescent="0.3">
      <c r="A451" s="54" t="s">
        <v>101</v>
      </c>
      <c r="B451" s="55" t="s">
        <v>40</v>
      </c>
      <c r="C451" s="60">
        <v>7326088</v>
      </c>
      <c r="D451" s="60">
        <v>-1227711</v>
      </c>
      <c r="E451" s="60">
        <v>0</v>
      </c>
      <c r="F451" s="60">
        <v>0</v>
      </c>
      <c r="G451" s="60">
        <v>0</v>
      </c>
      <c r="H451" s="60">
        <v>6098377</v>
      </c>
      <c r="I451" s="60">
        <v>-6098377</v>
      </c>
      <c r="J451" s="60">
        <v>0</v>
      </c>
      <c r="K451" s="60">
        <v>1303649</v>
      </c>
      <c r="L451" s="60">
        <v>-1303649</v>
      </c>
      <c r="M451" s="60">
        <v>0</v>
      </c>
      <c r="N451" s="62">
        <v>0</v>
      </c>
    </row>
    <row r="452" spans="1:14" ht="15" x14ac:dyDescent="0.3">
      <c r="A452" s="54" t="s">
        <v>101</v>
      </c>
      <c r="B452" s="55" t="s">
        <v>41</v>
      </c>
      <c r="C452" s="60">
        <v>7475135</v>
      </c>
      <c r="D452" s="60">
        <v>-1337593</v>
      </c>
      <c r="E452" s="60">
        <v>0</v>
      </c>
      <c r="F452" s="60">
        <v>0</v>
      </c>
      <c r="G452" s="60">
        <v>0</v>
      </c>
      <c r="H452" s="60">
        <v>6137542</v>
      </c>
      <c r="I452" s="60">
        <v>-6137542</v>
      </c>
      <c r="J452" s="60">
        <v>0</v>
      </c>
      <c r="K452" s="60">
        <v>1512584</v>
      </c>
      <c r="L452" s="60">
        <v>-1512584</v>
      </c>
      <c r="M452" s="60">
        <v>0</v>
      </c>
      <c r="N452" s="62">
        <v>0</v>
      </c>
    </row>
    <row r="453" spans="1:14" ht="15" x14ac:dyDescent="0.3">
      <c r="A453" s="54" t="s">
        <v>101</v>
      </c>
      <c r="B453" s="55" t="s">
        <v>42</v>
      </c>
      <c r="C453" s="60">
        <v>7619906</v>
      </c>
      <c r="D453" s="60">
        <v>-570658</v>
      </c>
      <c r="E453" s="60">
        <v>0</v>
      </c>
      <c r="F453" s="60">
        <v>0</v>
      </c>
      <c r="G453" s="60">
        <v>0</v>
      </c>
      <c r="H453" s="60">
        <v>7049248</v>
      </c>
      <c r="I453" s="60">
        <v>-7049248</v>
      </c>
      <c r="J453" s="60">
        <v>0</v>
      </c>
      <c r="K453" s="60">
        <v>558382</v>
      </c>
      <c r="L453" s="60">
        <v>-558382</v>
      </c>
      <c r="M453" s="60">
        <v>0</v>
      </c>
      <c r="N453" s="62">
        <v>0</v>
      </c>
    </row>
    <row r="454" spans="1:14" ht="15" x14ac:dyDescent="0.3">
      <c r="A454" s="54" t="s">
        <v>101</v>
      </c>
      <c r="B454" s="55" t="s">
        <v>43</v>
      </c>
      <c r="C454" s="60">
        <v>7609420</v>
      </c>
      <c r="D454" s="60">
        <v>-561223</v>
      </c>
      <c r="E454" s="60">
        <v>0</v>
      </c>
      <c r="F454" s="60">
        <v>0</v>
      </c>
      <c r="G454" s="60">
        <v>0</v>
      </c>
      <c r="H454" s="60">
        <v>7048197</v>
      </c>
      <c r="I454" s="60">
        <v>-7048197</v>
      </c>
      <c r="J454" s="60">
        <v>0</v>
      </c>
      <c r="K454" s="60">
        <v>708807</v>
      </c>
      <c r="L454" s="60">
        <v>-708807</v>
      </c>
      <c r="M454" s="60">
        <v>0</v>
      </c>
      <c r="N454" s="62">
        <v>0</v>
      </c>
    </row>
    <row r="455" spans="1:14" ht="15" x14ac:dyDescent="0.3">
      <c r="A455" s="54" t="s">
        <v>101</v>
      </c>
      <c r="B455" s="55" t="s">
        <v>44</v>
      </c>
      <c r="C455" s="60">
        <v>6930908</v>
      </c>
      <c r="D455" s="60">
        <v>-263490</v>
      </c>
      <c r="E455" s="60">
        <v>0</v>
      </c>
      <c r="F455" s="60">
        <v>0</v>
      </c>
      <c r="G455" s="60">
        <v>0</v>
      </c>
      <c r="H455" s="60">
        <v>6667418</v>
      </c>
      <c r="I455" s="60">
        <v>-6667418</v>
      </c>
      <c r="J455" s="60">
        <v>0</v>
      </c>
      <c r="K455" s="60">
        <v>275973</v>
      </c>
      <c r="L455" s="60">
        <v>-275973</v>
      </c>
      <c r="M455" s="60">
        <v>0</v>
      </c>
      <c r="N455" s="62">
        <v>0</v>
      </c>
    </row>
    <row r="456" spans="1:14" ht="15" x14ac:dyDescent="0.3">
      <c r="A456" s="54" t="s">
        <v>101</v>
      </c>
      <c r="B456" s="55" t="s">
        <v>45</v>
      </c>
      <c r="C456" s="60">
        <v>6342552</v>
      </c>
      <c r="D456" s="60">
        <v>-200991</v>
      </c>
      <c r="E456" s="60">
        <v>0</v>
      </c>
      <c r="F456" s="60">
        <v>0</v>
      </c>
      <c r="G456" s="60">
        <v>0</v>
      </c>
      <c r="H456" s="60">
        <v>6141561</v>
      </c>
      <c r="I456" s="60">
        <v>-6141561</v>
      </c>
      <c r="J456" s="60">
        <v>0</v>
      </c>
      <c r="K456" s="60">
        <v>1110167</v>
      </c>
      <c r="L456" s="60">
        <v>-1110167</v>
      </c>
      <c r="M456" s="60">
        <v>0</v>
      </c>
      <c r="N456" s="62">
        <v>0</v>
      </c>
    </row>
    <row r="457" spans="1:14" ht="15" x14ac:dyDescent="0.3">
      <c r="A457" s="54" t="s">
        <v>101</v>
      </c>
      <c r="B457" s="55" t="s">
        <v>46</v>
      </c>
      <c r="C457" s="60">
        <v>6284140</v>
      </c>
      <c r="D457" s="60">
        <v>-334463</v>
      </c>
      <c r="E457" s="60">
        <v>0</v>
      </c>
      <c r="F457" s="60">
        <v>0</v>
      </c>
      <c r="G457" s="60">
        <v>0</v>
      </c>
      <c r="H457" s="60">
        <v>5949677</v>
      </c>
      <c r="I457" s="60">
        <v>-5949677</v>
      </c>
      <c r="J457" s="60">
        <v>0</v>
      </c>
      <c r="K457" s="60">
        <v>0</v>
      </c>
      <c r="L457" s="60">
        <v>0</v>
      </c>
      <c r="M457" s="60">
        <v>0</v>
      </c>
      <c r="N457" s="62">
        <v>0</v>
      </c>
    </row>
    <row r="458" spans="1:14" ht="15" x14ac:dyDescent="0.3">
      <c r="A458" s="54" t="s">
        <v>101</v>
      </c>
      <c r="B458" s="55" t="s">
        <v>47</v>
      </c>
      <c r="C458" s="60">
        <v>6328894</v>
      </c>
      <c r="D458" s="60">
        <v>-335501</v>
      </c>
      <c r="E458" s="60">
        <v>0</v>
      </c>
      <c r="F458" s="60">
        <v>0</v>
      </c>
      <c r="G458" s="60">
        <v>0</v>
      </c>
      <c r="H458" s="60">
        <v>5993393</v>
      </c>
      <c r="I458" s="60">
        <v>-5993393</v>
      </c>
      <c r="J458" s="60">
        <v>0</v>
      </c>
      <c r="K458" s="60">
        <v>34</v>
      </c>
      <c r="L458" s="60">
        <v>-34</v>
      </c>
      <c r="M458" s="60">
        <v>0</v>
      </c>
      <c r="N458" s="62">
        <v>0</v>
      </c>
    </row>
    <row r="459" spans="1:14" ht="15" x14ac:dyDescent="0.3">
      <c r="A459" s="54" t="s">
        <v>101</v>
      </c>
      <c r="B459" s="55" t="s">
        <v>48</v>
      </c>
      <c r="C459" s="60">
        <v>6587173</v>
      </c>
      <c r="D459" s="60">
        <v>-263480</v>
      </c>
      <c r="E459" s="60">
        <v>0</v>
      </c>
      <c r="F459" s="60">
        <v>0</v>
      </c>
      <c r="G459" s="60">
        <v>0</v>
      </c>
      <c r="H459" s="60">
        <v>6323693</v>
      </c>
      <c r="I459" s="60">
        <v>-6323693</v>
      </c>
      <c r="J459" s="60">
        <v>0</v>
      </c>
      <c r="K459" s="60">
        <v>247050</v>
      </c>
      <c r="L459" s="60">
        <v>-247050</v>
      </c>
      <c r="M459" s="60">
        <v>0</v>
      </c>
      <c r="N459" s="62">
        <v>0</v>
      </c>
    </row>
    <row r="460" spans="1:14" ht="15" x14ac:dyDescent="0.3">
      <c r="A460" s="54" t="s">
        <v>101</v>
      </c>
      <c r="B460" s="55" t="s">
        <v>49</v>
      </c>
      <c r="C460" s="60">
        <v>6401940</v>
      </c>
      <c r="D460" s="60">
        <v>-273016</v>
      </c>
      <c r="E460" s="60">
        <v>0</v>
      </c>
      <c r="F460" s="60">
        <v>0</v>
      </c>
      <c r="G460" s="60">
        <v>0</v>
      </c>
      <c r="H460" s="60">
        <v>6128924</v>
      </c>
      <c r="I460" s="60">
        <v>-6128924</v>
      </c>
      <c r="J460" s="60">
        <v>0</v>
      </c>
      <c r="K460" s="60">
        <v>662088</v>
      </c>
      <c r="L460" s="60">
        <v>-662088</v>
      </c>
      <c r="M460" s="60">
        <v>0</v>
      </c>
      <c r="N460" s="61">
        <v>0</v>
      </c>
    </row>
    <row r="461" spans="1:14" ht="15" x14ac:dyDescent="0.3">
      <c r="A461" s="54" t="s">
        <v>101</v>
      </c>
      <c r="B461" s="55" t="s">
        <v>50</v>
      </c>
      <c r="C461" s="60">
        <v>6565773</v>
      </c>
      <c r="D461" s="60">
        <v>-157090</v>
      </c>
      <c r="E461" s="60">
        <v>0</v>
      </c>
      <c r="F461" s="60">
        <v>0</v>
      </c>
      <c r="G461" s="60">
        <v>0</v>
      </c>
      <c r="H461" s="60">
        <v>6408683</v>
      </c>
      <c r="I461" s="60">
        <v>-6408683</v>
      </c>
      <c r="J461" s="60">
        <v>0</v>
      </c>
      <c r="K461" s="60">
        <v>1129623</v>
      </c>
      <c r="L461" s="60">
        <v>-1129623</v>
      </c>
      <c r="M461" s="60">
        <v>0</v>
      </c>
      <c r="N461" s="61">
        <v>0</v>
      </c>
    </row>
    <row r="462" spans="1:14" ht="15" x14ac:dyDescent="0.3">
      <c r="A462" s="54" t="s">
        <v>101</v>
      </c>
      <c r="B462" s="55" t="s">
        <v>51</v>
      </c>
      <c r="C462" s="60">
        <v>6800144</v>
      </c>
      <c r="D462" s="60">
        <v>-774339</v>
      </c>
      <c r="E462" s="60">
        <v>0</v>
      </c>
      <c r="F462" s="60">
        <v>0</v>
      </c>
      <c r="G462" s="60">
        <v>0</v>
      </c>
      <c r="H462" s="60">
        <v>6025805</v>
      </c>
      <c r="I462" s="60">
        <v>-6025805</v>
      </c>
      <c r="J462" s="60">
        <v>0</v>
      </c>
      <c r="K462" s="60">
        <v>934382</v>
      </c>
      <c r="L462" s="60">
        <v>-934382</v>
      </c>
      <c r="M462" s="60">
        <v>0</v>
      </c>
      <c r="N462" s="61">
        <v>0</v>
      </c>
    </row>
    <row r="463" spans="1:14" ht="15" x14ac:dyDescent="0.3">
      <c r="A463" s="54" t="s">
        <v>101</v>
      </c>
      <c r="B463" s="55" t="s">
        <v>52</v>
      </c>
      <c r="C463" s="60">
        <v>6603014</v>
      </c>
      <c r="D463" s="60">
        <v>-546826</v>
      </c>
      <c r="E463" s="60">
        <v>0</v>
      </c>
      <c r="F463" s="60">
        <v>0</v>
      </c>
      <c r="G463" s="60">
        <v>0</v>
      </c>
      <c r="H463" s="60">
        <v>6056188</v>
      </c>
      <c r="I463" s="60">
        <v>-6056188</v>
      </c>
      <c r="J463" s="60">
        <v>0</v>
      </c>
      <c r="K463" s="60">
        <v>653924</v>
      </c>
      <c r="L463" s="60">
        <v>-653924</v>
      </c>
      <c r="M463" s="60">
        <v>0</v>
      </c>
      <c r="N463" s="61">
        <v>0</v>
      </c>
    </row>
    <row r="464" spans="1:14" ht="15" x14ac:dyDescent="0.3">
      <c r="A464" s="54" t="s">
        <v>101</v>
      </c>
      <c r="B464" s="55" t="s">
        <v>53</v>
      </c>
      <c r="C464" s="60">
        <v>7691505</v>
      </c>
      <c r="D464" s="60">
        <v>-803847</v>
      </c>
      <c r="E464" s="60">
        <v>0</v>
      </c>
      <c r="F464" s="60">
        <v>0</v>
      </c>
      <c r="G464" s="60">
        <v>0</v>
      </c>
      <c r="H464" s="60">
        <v>6887658</v>
      </c>
      <c r="I464" s="60">
        <v>-6887658</v>
      </c>
      <c r="J464" s="60">
        <v>0</v>
      </c>
      <c r="K464" s="60">
        <v>845549</v>
      </c>
      <c r="L464" s="60">
        <v>-845549</v>
      </c>
      <c r="M464" s="60">
        <v>0</v>
      </c>
      <c r="N464" s="61">
        <v>0</v>
      </c>
    </row>
    <row r="465" spans="1:14" ht="15" x14ac:dyDescent="0.3">
      <c r="A465" s="54" t="s">
        <v>101</v>
      </c>
      <c r="B465" s="55" t="s">
        <v>54</v>
      </c>
      <c r="C465" s="60">
        <v>3376910</v>
      </c>
      <c r="D465" s="60">
        <v>-332385</v>
      </c>
      <c r="E465" s="60">
        <v>0</v>
      </c>
      <c r="F465" s="60">
        <v>0</v>
      </c>
      <c r="G465" s="60">
        <v>0</v>
      </c>
      <c r="H465" s="60">
        <v>3044525</v>
      </c>
      <c r="I465" s="60">
        <v>-3044525</v>
      </c>
      <c r="J465" s="60">
        <v>0</v>
      </c>
      <c r="K465" s="60">
        <v>357646</v>
      </c>
      <c r="L465" s="60">
        <v>-357646</v>
      </c>
      <c r="M465" s="60">
        <v>0</v>
      </c>
      <c r="N465" s="61">
        <v>0</v>
      </c>
    </row>
    <row r="466" spans="1:14" ht="15" x14ac:dyDescent="0.3">
      <c r="A466" s="54" t="s">
        <v>102</v>
      </c>
      <c r="B466" s="55" t="s">
        <v>382</v>
      </c>
      <c r="C466" s="60">
        <v>2916929</v>
      </c>
      <c r="D466" s="60">
        <v>0</v>
      </c>
      <c r="E466" s="60">
        <v>0</v>
      </c>
      <c r="F466" s="60">
        <v>0</v>
      </c>
      <c r="G466" s="60">
        <v>0</v>
      </c>
      <c r="H466" s="60">
        <v>2916929</v>
      </c>
      <c r="I466" s="60">
        <v>0</v>
      </c>
      <c r="J466" s="60">
        <v>2916929</v>
      </c>
      <c r="K466" s="60">
        <v>0</v>
      </c>
      <c r="L466" s="60">
        <v>0</v>
      </c>
      <c r="M466" s="60">
        <v>0</v>
      </c>
      <c r="N466" s="61">
        <v>2916929</v>
      </c>
    </row>
    <row r="467" spans="1:14" ht="15" x14ac:dyDescent="0.3">
      <c r="A467" s="54" t="s">
        <v>102</v>
      </c>
      <c r="B467" s="55" t="s">
        <v>383</v>
      </c>
      <c r="C467" s="60">
        <v>2614530</v>
      </c>
      <c r="D467" s="60">
        <v>0</v>
      </c>
      <c r="E467" s="60">
        <v>0</v>
      </c>
      <c r="F467" s="60">
        <v>0</v>
      </c>
      <c r="G467" s="60">
        <v>-4390</v>
      </c>
      <c r="H467" s="60">
        <v>2610140</v>
      </c>
      <c r="I467" s="60">
        <v>-2583769</v>
      </c>
      <c r="J467" s="60">
        <v>26371</v>
      </c>
      <c r="K467" s="60">
        <v>0</v>
      </c>
      <c r="L467" s="60">
        <v>0</v>
      </c>
      <c r="M467" s="60">
        <v>0</v>
      </c>
      <c r="N467" s="61">
        <v>26371</v>
      </c>
    </row>
    <row r="468" spans="1:14" ht="15" x14ac:dyDescent="0.3">
      <c r="A468" s="54" t="s">
        <v>102</v>
      </c>
      <c r="B468" s="55" t="s">
        <v>363</v>
      </c>
      <c r="C468" s="60">
        <v>2526342</v>
      </c>
      <c r="D468" s="60">
        <v>-6908</v>
      </c>
      <c r="E468" s="60">
        <v>0</v>
      </c>
      <c r="F468" s="60">
        <v>0</v>
      </c>
      <c r="G468" s="60">
        <v>0</v>
      </c>
      <c r="H468" s="60">
        <v>2519434</v>
      </c>
      <c r="I468" s="60">
        <v>-2519434</v>
      </c>
      <c r="J468" s="60">
        <v>0</v>
      </c>
      <c r="K468" s="60">
        <v>0</v>
      </c>
      <c r="L468" s="60">
        <v>0</v>
      </c>
      <c r="M468" s="60">
        <v>0</v>
      </c>
      <c r="N468" s="61">
        <v>0</v>
      </c>
    </row>
    <row r="469" spans="1:14" ht="15" x14ac:dyDescent="0.3">
      <c r="A469" s="54" t="s">
        <v>102</v>
      </c>
      <c r="B469" s="55" t="s">
        <v>361</v>
      </c>
      <c r="C469" s="60">
        <v>2502167</v>
      </c>
      <c r="D469" s="60">
        <v>-2747</v>
      </c>
      <c r="E469" s="60">
        <v>0</v>
      </c>
      <c r="F469" s="60">
        <v>0</v>
      </c>
      <c r="G469" s="60">
        <v>0</v>
      </c>
      <c r="H469" s="60">
        <v>2499420</v>
      </c>
      <c r="I469" s="60">
        <v>-2499420</v>
      </c>
      <c r="J469" s="60">
        <v>0</v>
      </c>
      <c r="K469" s="60">
        <v>463</v>
      </c>
      <c r="L469" s="60">
        <v>-463</v>
      </c>
      <c r="M469" s="60">
        <v>0</v>
      </c>
      <c r="N469" s="61">
        <v>0</v>
      </c>
    </row>
    <row r="470" spans="1:14" ht="15" x14ac:dyDescent="0.3">
      <c r="A470" s="54" t="s">
        <v>102</v>
      </c>
      <c r="B470" s="55" t="s">
        <v>355</v>
      </c>
      <c r="C470" s="60">
        <v>2460032</v>
      </c>
      <c r="D470" s="60">
        <v>-1370</v>
      </c>
      <c r="E470" s="60">
        <v>0</v>
      </c>
      <c r="F470" s="60">
        <v>0</v>
      </c>
      <c r="G470" s="60">
        <v>0</v>
      </c>
      <c r="H470" s="60">
        <v>2458662</v>
      </c>
      <c r="I470" s="60">
        <v>-2458662</v>
      </c>
      <c r="J470" s="60">
        <v>0</v>
      </c>
      <c r="K470" s="60">
        <v>0</v>
      </c>
      <c r="L470" s="60">
        <v>0</v>
      </c>
      <c r="M470" s="60">
        <v>0</v>
      </c>
      <c r="N470" s="61">
        <v>0</v>
      </c>
    </row>
    <row r="471" spans="1:14" ht="15" x14ac:dyDescent="0.3">
      <c r="A471" s="54" t="s">
        <v>102</v>
      </c>
      <c r="B471" s="55" t="s">
        <v>64</v>
      </c>
      <c r="C471" s="60">
        <v>2397184</v>
      </c>
      <c r="D471" s="60">
        <v>-5141</v>
      </c>
      <c r="E471" s="60">
        <v>0</v>
      </c>
      <c r="F471" s="60">
        <v>0</v>
      </c>
      <c r="G471" s="60">
        <v>0</v>
      </c>
      <c r="H471" s="60">
        <v>2392043</v>
      </c>
      <c r="I471" s="60">
        <v>-2392043</v>
      </c>
      <c r="J471" s="60">
        <v>0</v>
      </c>
      <c r="K471" s="60">
        <v>2616</v>
      </c>
      <c r="L471" s="60">
        <v>-2616</v>
      </c>
      <c r="M471" s="60">
        <v>0</v>
      </c>
      <c r="N471" s="61">
        <v>0</v>
      </c>
    </row>
    <row r="472" spans="1:14" ht="15" x14ac:dyDescent="0.3">
      <c r="A472" s="54" t="s">
        <v>102</v>
      </c>
      <c r="B472" s="55" t="s">
        <v>65</v>
      </c>
      <c r="C472" s="60">
        <v>2415500</v>
      </c>
      <c r="D472" s="60">
        <v>-4465</v>
      </c>
      <c r="E472" s="60">
        <v>0</v>
      </c>
      <c r="F472" s="60">
        <v>0</v>
      </c>
      <c r="G472" s="60">
        <v>0</v>
      </c>
      <c r="H472" s="60">
        <v>2411035</v>
      </c>
      <c r="I472" s="60">
        <v>-2411035</v>
      </c>
      <c r="J472" s="60">
        <v>0</v>
      </c>
      <c r="K472" s="60">
        <v>5256</v>
      </c>
      <c r="L472" s="60">
        <v>-5256</v>
      </c>
      <c r="M472" s="60">
        <v>0</v>
      </c>
      <c r="N472" s="61">
        <v>0</v>
      </c>
    </row>
    <row r="473" spans="1:14" ht="15" x14ac:dyDescent="0.3">
      <c r="A473" s="54" t="s">
        <v>102</v>
      </c>
      <c r="B473" s="55" t="s">
        <v>66</v>
      </c>
      <c r="C473" s="60">
        <v>2245294</v>
      </c>
      <c r="D473" s="60">
        <v>-8279</v>
      </c>
      <c r="E473" s="60">
        <v>0</v>
      </c>
      <c r="F473" s="60">
        <v>0</v>
      </c>
      <c r="G473" s="60">
        <v>0</v>
      </c>
      <c r="H473" s="60">
        <v>2237015</v>
      </c>
      <c r="I473" s="60">
        <v>-2237015</v>
      </c>
      <c r="J473" s="60">
        <v>0</v>
      </c>
      <c r="K473" s="60">
        <v>234</v>
      </c>
      <c r="L473" s="60">
        <v>-234</v>
      </c>
      <c r="M473" s="60">
        <v>0</v>
      </c>
      <c r="N473" s="61">
        <v>0</v>
      </c>
    </row>
    <row r="474" spans="1:14" ht="15" x14ac:dyDescent="0.3">
      <c r="A474" s="54" t="s">
        <v>102</v>
      </c>
      <c r="B474" s="55" t="s">
        <v>38</v>
      </c>
      <c r="C474" s="60">
        <v>2194813</v>
      </c>
      <c r="D474" s="60">
        <v>-6791</v>
      </c>
      <c r="E474" s="60">
        <v>0</v>
      </c>
      <c r="F474" s="60">
        <v>0</v>
      </c>
      <c r="G474" s="60">
        <v>0</v>
      </c>
      <c r="H474" s="60">
        <v>2188022</v>
      </c>
      <c r="I474" s="60">
        <v>-2188022</v>
      </c>
      <c r="J474" s="60">
        <v>0</v>
      </c>
      <c r="K474" s="60">
        <v>1211</v>
      </c>
      <c r="L474" s="60">
        <v>-711</v>
      </c>
      <c r="M474" s="60">
        <v>500</v>
      </c>
      <c r="N474" s="61">
        <v>-500</v>
      </c>
    </row>
    <row r="475" spans="1:14" ht="15" x14ac:dyDescent="0.3">
      <c r="A475" s="54" t="s">
        <v>102</v>
      </c>
      <c r="B475" s="55" t="s">
        <v>67</v>
      </c>
      <c r="C475" s="60">
        <v>2093743</v>
      </c>
      <c r="D475" s="60">
        <v>-11848</v>
      </c>
      <c r="E475" s="60">
        <v>0</v>
      </c>
      <c r="F475" s="60">
        <v>0</v>
      </c>
      <c r="G475" s="60">
        <v>0</v>
      </c>
      <c r="H475" s="60">
        <v>2081895</v>
      </c>
      <c r="I475" s="60">
        <v>-2081895</v>
      </c>
      <c r="J475" s="60">
        <v>0</v>
      </c>
      <c r="K475" s="60">
        <v>0</v>
      </c>
      <c r="L475" s="60">
        <v>0</v>
      </c>
      <c r="M475" s="60">
        <v>0</v>
      </c>
      <c r="N475" s="61">
        <v>0</v>
      </c>
    </row>
    <row r="476" spans="1:14" ht="15" x14ac:dyDescent="0.3">
      <c r="A476" s="54" t="s">
        <v>102</v>
      </c>
      <c r="B476" s="55" t="s">
        <v>68</v>
      </c>
      <c r="C476" s="60">
        <v>1967648</v>
      </c>
      <c r="D476" s="60">
        <v>73406</v>
      </c>
      <c r="E476" s="60">
        <v>0</v>
      </c>
      <c r="F476" s="60">
        <v>0</v>
      </c>
      <c r="G476" s="60">
        <v>0</v>
      </c>
      <c r="H476" s="60">
        <v>2041054</v>
      </c>
      <c r="I476" s="60">
        <v>-2041054</v>
      </c>
      <c r="J476" s="60">
        <v>0</v>
      </c>
      <c r="K476" s="60">
        <v>0</v>
      </c>
      <c r="L476" s="60">
        <v>0</v>
      </c>
      <c r="M476" s="60">
        <v>0</v>
      </c>
      <c r="N476" s="61">
        <v>0</v>
      </c>
    </row>
    <row r="477" spans="1:14" ht="15" x14ac:dyDescent="0.3">
      <c r="A477" s="54" t="s">
        <v>102</v>
      </c>
      <c r="B477" s="55" t="s">
        <v>69</v>
      </c>
      <c r="C477" s="60">
        <v>1881553</v>
      </c>
      <c r="D477" s="60">
        <v>-1692</v>
      </c>
      <c r="E477" s="60">
        <v>0</v>
      </c>
      <c r="F477" s="60">
        <v>0</v>
      </c>
      <c r="G477" s="60">
        <v>0</v>
      </c>
      <c r="H477" s="60">
        <v>1879861</v>
      </c>
      <c r="I477" s="60">
        <v>-1879861</v>
      </c>
      <c r="J477" s="60">
        <v>0</v>
      </c>
      <c r="K477" s="60">
        <v>0</v>
      </c>
      <c r="L477" s="60">
        <v>0</v>
      </c>
      <c r="M477" s="60">
        <v>0</v>
      </c>
      <c r="N477" s="61">
        <v>0</v>
      </c>
    </row>
    <row r="478" spans="1:14" ht="15" x14ac:dyDescent="0.3">
      <c r="A478" s="54" t="s">
        <v>102</v>
      </c>
      <c r="B478" s="55" t="s">
        <v>70</v>
      </c>
      <c r="C478" s="60">
        <v>1870537</v>
      </c>
      <c r="D478" s="60">
        <v>-2268</v>
      </c>
      <c r="E478" s="60">
        <v>0</v>
      </c>
      <c r="F478" s="60">
        <v>0</v>
      </c>
      <c r="G478" s="60">
        <v>0</v>
      </c>
      <c r="H478" s="60">
        <v>1868269</v>
      </c>
      <c r="I478" s="60">
        <v>-1868269</v>
      </c>
      <c r="J478" s="60">
        <v>0</v>
      </c>
      <c r="K478" s="60">
        <v>0</v>
      </c>
      <c r="L478" s="60">
        <v>0</v>
      </c>
      <c r="M478" s="60">
        <v>0</v>
      </c>
      <c r="N478" s="61">
        <v>0</v>
      </c>
    </row>
    <row r="479" spans="1:14" ht="15" x14ac:dyDescent="0.3">
      <c r="A479" s="54" t="s">
        <v>102</v>
      </c>
      <c r="B479" s="55" t="s">
        <v>71</v>
      </c>
      <c r="C479" s="60">
        <v>1642240</v>
      </c>
      <c r="D479" s="60">
        <v>-10056</v>
      </c>
      <c r="E479" s="60">
        <v>0</v>
      </c>
      <c r="F479" s="60">
        <v>0</v>
      </c>
      <c r="G479" s="60">
        <v>0</v>
      </c>
      <c r="H479" s="60">
        <v>1632184</v>
      </c>
      <c r="I479" s="60">
        <v>-1632184</v>
      </c>
      <c r="J479" s="60">
        <v>0</v>
      </c>
      <c r="K479" s="60">
        <v>2400</v>
      </c>
      <c r="L479" s="60">
        <v>-2400</v>
      </c>
      <c r="M479" s="60">
        <v>0</v>
      </c>
      <c r="N479" s="61">
        <v>0</v>
      </c>
    </row>
    <row r="480" spans="1:14" ht="15" x14ac:dyDescent="0.3">
      <c r="A480" s="54" t="s">
        <v>102</v>
      </c>
      <c r="B480" s="55" t="s">
        <v>39</v>
      </c>
      <c r="C480" s="60">
        <v>1535560</v>
      </c>
      <c r="D480" s="60">
        <v>-4554</v>
      </c>
      <c r="E480" s="60">
        <v>0</v>
      </c>
      <c r="F480" s="60">
        <v>0</v>
      </c>
      <c r="G480" s="60">
        <v>0</v>
      </c>
      <c r="H480" s="60">
        <v>1531006</v>
      </c>
      <c r="I480" s="60">
        <v>-1531006</v>
      </c>
      <c r="J480" s="60">
        <v>0</v>
      </c>
      <c r="K480" s="60">
        <v>0</v>
      </c>
      <c r="L480" s="60">
        <v>0</v>
      </c>
      <c r="M480" s="60">
        <v>0</v>
      </c>
      <c r="N480" s="62">
        <v>0</v>
      </c>
    </row>
    <row r="481" spans="1:14" ht="15" x14ac:dyDescent="0.3">
      <c r="A481" s="54" t="s">
        <v>102</v>
      </c>
      <c r="B481" s="55" t="s">
        <v>40</v>
      </c>
      <c r="C481" s="60">
        <v>1394206</v>
      </c>
      <c r="D481" s="60">
        <v>-27701</v>
      </c>
      <c r="E481" s="60">
        <v>0</v>
      </c>
      <c r="F481" s="60">
        <v>0</v>
      </c>
      <c r="G481" s="60">
        <v>0</v>
      </c>
      <c r="H481" s="60">
        <v>1366505</v>
      </c>
      <c r="I481" s="60">
        <v>-1366505</v>
      </c>
      <c r="J481" s="60">
        <v>0</v>
      </c>
      <c r="K481" s="60">
        <v>7643</v>
      </c>
      <c r="L481" s="60">
        <v>-7643</v>
      </c>
      <c r="M481" s="60">
        <v>0</v>
      </c>
      <c r="N481" s="61">
        <v>0</v>
      </c>
    </row>
    <row r="482" spans="1:14" ht="15" x14ac:dyDescent="0.3">
      <c r="A482" s="54" t="s">
        <v>102</v>
      </c>
      <c r="B482" s="55" t="s">
        <v>41</v>
      </c>
      <c r="C482" s="60">
        <v>1458693</v>
      </c>
      <c r="D482" s="60">
        <v>-109761</v>
      </c>
      <c r="E482" s="60">
        <v>0</v>
      </c>
      <c r="F482" s="60">
        <v>0</v>
      </c>
      <c r="G482" s="60">
        <v>0</v>
      </c>
      <c r="H482" s="60">
        <v>1348932</v>
      </c>
      <c r="I482" s="60">
        <v>-1348932</v>
      </c>
      <c r="J482" s="60">
        <v>0</v>
      </c>
      <c r="K482" s="60">
        <v>107865</v>
      </c>
      <c r="L482" s="60">
        <v>-107865</v>
      </c>
      <c r="M482" s="60">
        <v>0</v>
      </c>
      <c r="N482" s="61">
        <v>0</v>
      </c>
    </row>
    <row r="483" spans="1:14" ht="15" x14ac:dyDescent="0.3">
      <c r="A483" s="54" t="s">
        <v>102</v>
      </c>
      <c r="B483" s="55" t="s">
        <v>42</v>
      </c>
      <c r="C483" s="60">
        <v>1367731</v>
      </c>
      <c r="D483" s="60">
        <v>-129157</v>
      </c>
      <c r="E483" s="60">
        <v>0</v>
      </c>
      <c r="F483" s="60">
        <v>0</v>
      </c>
      <c r="G483" s="60">
        <v>0</v>
      </c>
      <c r="H483" s="60">
        <v>1238574</v>
      </c>
      <c r="I483" s="60">
        <v>-1238574</v>
      </c>
      <c r="J483" s="60">
        <v>0</v>
      </c>
      <c r="K483" s="60">
        <v>120918</v>
      </c>
      <c r="L483" s="60">
        <v>-120918</v>
      </c>
      <c r="M483" s="60">
        <v>0</v>
      </c>
      <c r="N483" s="61">
        <v>0</v>
      </c>
    </row>
    <row r="484" spans="1:14" ht="15" x14ac:dyDescent="0.3">
      <c r="A484" s="54" t="s">
        <v>102</v>
      </c>
      <c r="B484" s="55" t="s">
        <v>43</v>
      </c>
      <c r="C484" s="60">
        <v>1325897</v>
      </c>
      <c r="D484" s="60">
        <v>-8868</v>
      </c>
      <c r="E484" s="60">
        <v>0</v>
      </c>
      <c r="F484" s="60">
        <v>0</v>
      </c>
      <c r="G484" s="60">
        <v>0</v>
      </c>
      <c r="H484" s="60">
        <v>1317029</v>
      </c>
      <c r="I484" s="60">
        <v>-1317029</v>
      </c>
      <c r="J484" s="60">
        <v>0</v>
      </c>
      <c r="K484" s="60">
        <v>5433</v>
      </c>
      <c r="L484" s="60">
        <v>-5433</v>
      </c>
      <c r="M484" s="60">
        <v>0</v>
      </c>
      <c r="N484" s="61">
        <v>0</v>
      </c>
    </row>
    <row r="485" spans="1:14" ht="15" x14ac:dyDescent="0.3">
      <c r="A485" s="54" t="s">
        <v>102</v>
      </c>
      <c r="B485" s="55" t="s">
        <v>44</v>
      </c>
      <c r="C485" s="60">
        <v>1256143</v>
      </c>
      <c r="D485" s="60">
        <v>-4960</v>
      </c>
      <c r="E485" s="60">
        <v>0</v>
      </c>
      <c r="F485" s="60">
        <v>0</v>
      </c>
      <c r="G485" s="60">
        <v>0</v>
      </c>
      <c r="H485" s="60">
        <v>1251183</v>
      </c>
      <c r="I485" s="60">
        <v>-1251183</v>
      </c>
      <c r="J485" s="60">
        <v>0</v>
      </c>
      <c r="K485" s="60">
        <v>0</v>
      </c>
      <c r="L485" s="60">
        <v>0</v>
      </c>
      <c r="M485" s="60">
        <v>0</v>
      </c>
      <c r="N485" s="61">
        <v>0</v>
      </c>
    </row>
    <row r="486" spans="1:14" ht="15" x14ac:dyDescent="0.3">
      <c r="A486" s="54" t="s">
        <v>102</v>
      </c>
      <c r="B486" s="55" t="s">
        <v>45</v>
      </c>
      <c r="C486" s="60">
        <v>1096656</v>
      </c>
      <c r="D486" s="60">
        <v>-3110</v>
      </c>
      <c r="E486" s="60">
        <v>0</v>
      </c>
      <c r="F486" s="60">
        <v>0</v>
      </c>
      <c r="G486" s="60">
        <v>0</v>
      </c>
      <c r="H486" s="60">
        <v>1093546</v>
      </c>
      <c r="I486" s="60">
        <v>-1093546</v>
      </c>
      <c r="J486" s="60">
        <v>0</v>
      </c>
      <c r="K486" s="60">
        <v>0</v>
      </c>
      <c r="L486" s="60">
        <v>0</v>
      </c>
      <c r="M486" s="60">
        <v>0</v>
      </c>
      <c r="N486" s="61">
        <v>0</v>
      </c>
    </row>
    <row r="487" spans="1:14" ht="15" x14ac:dyDescent="0.3">
      <c r="A487" s="54" t="s">
        <v>102</v>
      </c>
      <c r="B487" s="55" t="s">
        <v>46</v>
      </c>
      <c r="C487" s="60">
        <v>1030425</v>
      </c>
      <c r="D487" s="60">
        <v>-5424</v>
      </c>
      <c r="E487" s="60">
        <v>0</v>
      </c>
      <c r="F487" s="60">
        <v>0</v>
      </c>
      <c r="G487" s="60">
        <v>0</v>
      </c>
      <c r="H487" s="60">
        <v>1025001</v>
      </c>
      <c r="I487" s="60">
        <v>-1025001</v>
      </c>
      <c r="J487" s="60">
        <v>0</v>
      </c>
      <c r="K487" s="60">
        <v>0</v>
      </c>
      <c r="L487" s="60">
        <v>0</v>
      </c>
      <c r="M487" s="60">
        <v>0</v>
      </c>
      <c r="N487" s="61">
        <v>0</v>
      </c>
    </row>
    <row r="488" spans="1:14" ht="15" x14ac:dyDescent="0.3">
      <c r="A488" s="54" t="s">
        <v>102</v>
      </c>
      <c r="B488" s="55" t="s">
        <v>47</v>
      </c>
      <c r="C488" s="60">
        <v>940633</v>
      </c>
      <c r="D488" s="60">
        <v>-4343</v>
      </c>
      <c r="E488" s="60">
        <v>0</v>
      </c>
      <c r="F488" s="60">
        <v>0</v>
      </c>
      <c r="G488" s="60">
        <v>0</v>
      </c>
      <c r="H488" s="60">
        <v>936290</v>
      </c>
      <c r="I488" s="60">
        <v>-936290</v>
      </c>
      <c r="J488" s="60">
        <v>0</v>
      </c>
      <c r="K488" s="60">
        <v>0</v>
      </c>
      <c r="L488" s="60">
        <v>0</v>
      </c>
      <c r="M488" s="60">
        <v>0</v>
      </c>
      <c r="N488" s="61">
        <v>0</v>
      </c>
    </row>
    <row r="489" spans="1:14" ht="15" x14ac:dyDescent="0.3">
      <c r="A489" s="54" t="s">
        <v>102</v>
      </c>
      <c r="B489" s="55" t="s">
        <v>48</v>
      </c>
      <c r="C489" s="60">
        <v>878282</v>
      </c>
      <c r="D489" s="60">
        <v>-4503</v>
      </c>
      <c r="E489" s="60">
        <v>0</v>
      </c>
      <c r="F489" s="60">
        <v>0</v>
      </c>
      <c r="G489" s="60">
        <v>0</v>
      </c>
      <c r="H489" s="60">
        <v>873779</v>
      </c>
      <c r="I489" s="60">
        <v>-873779</v>
      </c>
      <c r="J489" s="60">
        <v>0</v>
      </c>
      <c r="K489" s="60">
        <v>0</v>
      </c>
      <c r="L489" s="60">
        <v>0</v>
      </c>
      <c r="M489" s="60">
        <v>0</v>
      </c>
      <c r="N489" s="61">
        <v>0</v>
      </c>
    </row>
    <row r="490" spans="1:14" ht="15" x14ac:dyDescent="0.3">
      <c r="A490" s="54" t="s">
        <v>102</v>
      </c>
      <c r="B490" s="55" t="s">
        <v>49</v>
      </c>
      <c r="C490" s="60">
        <v>794975</v>
      </c>
      <c r="D490" s="60">
        <v>-5556</v>
      </c>
      <c r="E490" s="60">
        <v>0</v>
      </c>
      <c r="F490" s="60">
        <v>0</v>
      </c>
      <c r="G490" s="60">
        <v>0</v>
      </c>
      <c r="H490" s="60">
        <v>789419</v>
      </c>
      <c r="I490" s="60">
        <v>-789419</v>
      </c>
      <c r="J490" s="60">
        <v>0</v>
      </c>
      <c r="K490" s="60">
        <v>0</v>
      </c>
      <c r="L490" s="60">
        <v>0</v>
      </c>
      <c r="M490" s="60">
        <v>0</v>
      </c>
      <c r="N490" s="61">
        <v>0</v>
      </c>
    </row>
    <row r="491" spans="1:14" ht="15" x14ac:dyDescent="0.3">
      <c r="A491" s="54" t="s">
        <v>102</v>
      </c>
      <c r="B491" s="55" t="s">
        <v>50</v>
      </c>
      <c r="C491" s="60">
        <v>702303</v>
      </c>
      <c r="D491" s="60">
        <v>-8185</v>
      </c>
      <c r="E491" s="60">
        <v>0</v>
      </c>
      <c r="F491" s="60">
        <v>0</v>
      </c>
      <c r="G491" s="60">
        <v>0</v>
      </c>
      <c r="H491" s="60">
        <v>694118</v>
      </c>
      <c r="I491" s="60">
        <v>-694118</v>
      </c>
      <c r="J491" s="60">
        <v>0</v>
      </c>
      <c r="K491" s="60">
        <v>0</v>
      </c>
      <c r="L491" s="60">
        <v>0</v>
      </c>
      <c r="M491" s="60">
        <v>0</v>
      </c>
      <c r="N491" s="61">
        <v>0</v>
      </c>
    </row>
    <row r="492" spans="1:14" ht="15" x14ac:dyDescent="0.3">
      <c r="A492" s="54" t="s">
        <v>102</v>
      </c>
      <c r="B492" s="55" t="s">
        <v>51</v>
      </c>
      <c r="C492" s="60">
        <v>292553</v>
      </c>
      <c r="D492" s="60">
        <v>-4498</v>
      </c>
      <c r="E492" s="60">
        <v>0</v>
      </c>
      <c r="F492" s="60">
        <v>0</v>
      </c>
      <c r="G492" s="60">
        <v>0</v>
      </c>
      <c r="H492" s="60">
        <v>288055</v>
      </c>
      <c r="I492" s="60">
        <v>-288055</v>
      </c>
      <c r="J492" s="60">
        <v>0</v>
      </c>
      <c r="K492" s="60">
        <v>0</v>
      </c>
      <c r="L492" s="60">
        <v>0</v>
      </c>
      <c r="M492" s="60">
        <v>0</v>
      </c>
      <c r="N492" s="61">
        <v>0</v>
      </c>
    </row>
    <row r="493" spans="1:14" ht="15" x14ac:dyDescent="0.3">
      <c r="A493" s="54" t="s">
        <v>103</v>
      </c>
      <c r="B493" s="55" t="s">
        <v>70</v>
      </c>
      <c r="C493" s="60">
        <v>1408612</v>
      </c>
      <c r="D493" s="60">
        <v>-400623</v>
      </c>
      <c r="E493" s="60">
        <v>0</v>
      </c>
      <c r="F493" s="60">
        <v>0</v>
      </c>
      <c r="G493" s="60">
        <v>0</v>
      </c>
      <c r="H493" s="60">
        <v>1007989</v>
      </c>
      <c r="I493" s="60">
        <v>0</v>
      </c>
      <c r="J493" s="60">
        <v>1007989</v>
      </c>
      <c r="K493" s="60">
        <v>0</v>
      </c>
      <c r="L493" s="60">
        <v>0</v>
      </c>
      <c r="M493" s="60">
        <v>0</v>
      </c>
      <c r="N493" s="61">
        <v>1007989</v>
      </c>
    </row>
    <row r="494" spans="1:14" ht="15" x14ac:dyDescent="0.3">
      <c r="A494" s="54" t="s">
        <v>103</v>
      </c>
      <c r="B494" s="55" t="s">
        <v>71</v>
      </c>
      <c r="C494" s="60">
        <v>2269994</v>
      </c>
      <c r="D494" s="60">
        <v>-1014360</v>
      </c>
      <c r="E494" s="60">
        <v>0</v>
      </c>
      <c r="F494" s="60">
        <v>0</v>
      </c>
      <c r="G494" s="60">
        <v>0</v>
      </c>
      <c r="H494" s="60">
        <v>1255634</v>
      </c>
      <c r="I494" s="60">
        <v>0</v>
      </c>
      <c r="J494" s="60">
        <v>1255634</v>
      </c>
      <c r="K494" s="60">
        <v>0</v>
      </c>
      <c r="L494" s="60">
        <v>0</v>
      </c>
      <c r="M494" s="60">
        <v>0</v>
      </c>
      <c r="N494" s="61">
        <v>1255634</v>
      </c>
    </row>
    <row r="495" spans="1:14" ht="15" x14ac:dyDescent="0.3">
      <c r="A495" s="54" t="s">
        <v>103</v>
      </c>
      <c r="B495" s="55" t="s">
        <v>39</v>
      </c>
      <c r="C495" s="60">
        <v>2343977</v>
      </c>
      <c r="D495" s="60">
        <v>-1071350</v>
      </c>
      <c r="E495" s="60">
        <v>0</v>
      </c>
      <c r="F495" s="60">
        <v>0</v>
      </c>
      <c r="G495" s="60">
        <v>0</v>
      </c>
      <c r="H495" s="60">
        <v>1272627</v>
      </c>
      <c r="I495" s="60">
        <v>0</v>
      </c>
      <c r="J495" s="60">
        <v>1272627</v>
      </c>
      <c r="K495" s="60">
        <v>0</v>
      </c>
      <c r="L495" s="60">
        <v>0</v>
      </c>
      <c r="M495" s="60">
        <v>0</v>
      </c>
      <c r="N495" s="61">
        <v>1272627</v>
      </c>
    </row>
    <row r="496" spans="1:14" ht="15" x14ac:dyDescent="0.3">
      <c r="A496" s="54" t="s">
        <v>103</v>
      </c>
      <c r="B496" s="55" t="s">
        <v>40</v>
      </c>
      <c r="C496" s="60">
        <v>1994828</v>
      </c>
      <c r="D496" s="60">
        <v>-910876</v>
      </c>
      <c r="E496" s="60">
        <v>0</v>
      </c>
      <c r="F496" s="60">
        <v>0</v>
      </c>
      <c r="G496" s="60">
        <v>0</v>
      </c>
      <c r="H496" s="60">
        <v>1083952</v>
      </c>
      <c r="I496" s="60">
        <v>0</v>
      </c>
      <c r="J496" s="60">
        <v>1083952</v>
      </c>
      <c r="K496" s="60">
        <v>0</v>
      </c>
      <c r="L496" s="60">
        <v>0</v>
      </c>
      <c r="M496" s="60">
        <v>0</v>
      </c>
      <c r="N496" s="61">
        <v>1083952</v>
      </c>
    </row>
    <row r="497" spans="1:14" ht="15" x14ac:dyDescent="0.3">
      <c r="A497" s="54" t="s">
        <v>103</v>
      </c>
      <c r="B497" s="55" t="s">
        <v>41</v>
      </c>
      <c r="C497" s="60">
        <v>2219596</v>
      </c>
      <c r="D497" s="60">
        <v>-1113569</v>
      </c>
      <c r="E497" s="60">
        <v>0</v>
      </c>
      <c r="F497" s="60">
        <v>0</v>
      </c>
      <c r="G497" s="60">
        <v>0</v>
      </c>
      <c r="H497" s="60">
        <v>1106027</v>
      </c>
      <c r="I497" s="60">
        <v>0</v>
      </c>
      <c r="J497" s="60">
        <v>1106027</v>
      </c>
      <c r="K497" s="60">
        <v>0</v>
      </c>
      <c r="L497" s="60">
        <v>0</v>
      </c>
      <c r="M497" s="60">
        <v>0</v>
      </c>
      <c r="N497" s="61">
        <v>1106027</v>
      </c>
    </row>
    <row r="498" spans="1:14" ht="15" x14ac:dyDescent="0.3">
      <c r="A498" s="54" t="s">
        <v>103</v>
      </c>
      <c r="B498" s="55" t="s">
        <v>42</v>
      </c>
      <c r="C498" s="60">
        <v>2061441</v>
      </c>
      <c r="D498" s="60">
        <v>-1003115</v>
      </c>
      <c r="E498" s="60">
        <v>0</v>
      </c>
      <c r="F498" s="60">
        <v>0</v>
      </c>
      <c r="G498" s="60">
        <v>0</v>
      </c>
      <c r="H498" s="60">
        <v>1058326</v>
      </c>
      <c r="I498" s="60">
        <v>0</v>
      </c>
      <c r="J498" s="60">
        <v>1058326</v>
      </c>
      <c r="K498" s="60">
        <v>0</v>
      </c>
      <c r="L498" s="60">
        <v>0</v>
      </c>
      <c r="M498" s="60">
        <v>0</v>
      </c>
      <c r="N498" s="61">
        <v>1058326</v>
      </c>
    </row>
    <row r="499" spans="1:14" ht="15" x14ac:dyDescent="0.3">
      <c r="A499" s="54" t="s">
        <v>103</v>
      </c>
      <c r="B499" s="55" t="s">
        <v>43</v>
      </c>
      <c r="C499" s="60">
        <v>1728052</v>
      </c>
      <c r="D499" s="60">
        <v>-744478</v>
      </c>
      <c r="E499" s="60">
        <v>0</v>
      </c>
      <c r="F499" s="60">
        <v>0</v>
      </c>
      <c r="G499" s="60">
        <v>0</v>
      </c>
      <c r="H499" s="60">
        <v>983574</v>
      </c>
      <c r="I499" s="60">
        <v>0</v>
      </c>
      <c r="J499" s="60">
        <v>983574</v>
      </c>
      <c r="K499" s="60">
        <v>0</v>
      </c>
      <c r="L499" s="60">
        <v>0</v>
      </c>
      <c r="M499" s="60">
        <v>0</v>
      </c>
      <c r="N499" s="61">
        <v>983574</v>
      </c>
    </row>
    <row r="500" spans="1:14" ht="15" x14ac:dyDescent="0.3">
      <c r="A500" s="54" t="s">
        <v>103</v>
      </c>
      <c r="B500" s="55" t="s">
        <v>44</v>
      </c>
      <c r="C500" s="60">
        <v>1524802</v>
      </c>
      <c r="D500" s="60">
        <v>-561282</v>
      </c>
      <c r="E500" s="60">
        <v>0</v>
      </c>
      <c r="F500" s="60">
        <v>0</v>
      </c>
      <c r="G500" s="60">
        <v>0</v>
      </c>
      <c r="H500" s="60">
        <v>963520</v>
      </c>
      <c r="I500" s="60">
        <v>0</v>
      </c>
      <c r="J500" s="60">
        <v>963520</v>
      </c>
      <c r="K500" s="60">
        <v>0</v>
      </c>
      <c r="L500" s="60">
        <v>0</v>
      </c>
      <c r="M500" s="60">
        <v>0</v>
      </c>
      <c r="N500" s="61">
        <v>963520</v>
      </c>
    </row>
    <row r="501" spans="1:14" ht="15" x14ac:dyDescent="0.3">
      <c r="A501" s="54" t="s">
        <v>103</v>
      </c>
      <c r="B501" s="55" t="s">
        <v>45</v>
      </c>
      <c r="C501" s="60">
        <v>1407570</v>
      </c>
      <c r="D501" s="60">
        <v>-504594</v>
      </c>
      <c r="E501" s="60">
        <v>0</v>
      </c>
      <c r="F501" s="60">
        <v>0</v>
      </c>
      <c r="G501" s="60">
        <v>0</v>
      </c>
      <c r="H501" s="60">
        <v>902976</v>
      </c>
      <c r="I501" s="60">
        <v>0</v>
      </c>
      <c r="J501" s="60">
        <v>902976</v>
      </c>
      <c r="K501" s="60">
        <v>0</v>
      </c>
      <c r="L501" s="60">
        <v>0</v>
      </c>
      <c r="M501" s="60">
        <v>0</v>
      </c>
      <c r="N501" s="61">
        <v>902976</v>
      </c>
    </row>
    <row r="502" spans="1:14" ht="15" x14ac:dyDescent="0.3">
      <c r="A502" s="54" t="s">
        <v>103</v>
      </c>
      <c r="B502" s="55" t="s">
        <v>46</v>
      </c>
      <c r="C502" s="60">
        <v>1560040</v>
      </c>
      <c r="D502" s="60">
        <v>-612458</v>
      </c>
      <c r="E502" s="60">
        <v>0</v>
      </c>
      <c r="F502" s="60">
        <v>0</v>
      </c>
      <c r="G502" s="60">
        <v>0</v>
      </c>
      <c r="H502" s="60">
        <v>947582</v>
      </c>
      <c r="I502" s="60">
        <v>0</v>
      </c>
      <c r="J502" s="60">
        <v>947582</v>
      </c>
      <c r="K502" s="60">
        <v>0</v>
      </c>
      <c r="L502" s="60">
        <v>0</v>
      </c>
      <c r="M502" s="60">
        <v>0</v>
      </c>
      <c r="N502" s="61">
        <v>947582</v>
      </c>
    </row>
    <row r="503" spans="1:14" ht="15" x14ac:dyDescent="0.3">
      <c r="A503" s="54" t="s">
        <v>103</v>
      </c>
      <c r="B503" s="55" t="s">
        <v>47</v>
      </c>
      <c r="C503" s="60">
        <v>1593012</v>
      </c>
      <c r="D503" s="60">
        <v>-716355</v>
      </c>
      <c r="E503" s="60">
        <v>0</v>
      </c>
      <c r="F503" s="60">
        <v>0</v>
      </c>
      <c r="G503" s="60">
        <v>0</v>
      </c>
      <c r="H503" s="60">
        <v>876657</v>
      </c>
      <c r="I503" s="60">
        <v>0</v>
      </c>
      <c r="J503" s="60">
        <v>876657</v>
      </c>
      <c r="K503" s="60">
        <v>0</v>
      </c>
      <c r="L503" s="60">
        <v>0</v>
      </c>
      <c r="M503" s="60">
        <v>0</v>
      </c>
      <c r="N503" s="61">
        <v>876657</v>
      </c>
    </row>
    <row r="504" spans="1:14" ht="15" x14ac:dyDescent="0.3">
      <c r="A504" s="54" t="s">
        <v>103</v>
      </c>
      <c r="B504" s="55" t="s">
        <v>48</v>
      </c>
      <c r="C504" s="60">
        <v>631483</v>
      </c>
      <c r="D504" s="60">
        <v>-163053</v>
      </c>
      <c r="E504" s="60">
        <v>0</v>
      </c>
      <c r="F504" s="60">
        <v>0</v>
      </c>
      <c r="G504" s="60">
        <v>0</v>
      </c>
      <c r="H504" s="60">
        <v>468430</v>
      </c>
      <c r="I504" s="60">
        <v>0</v>
      </c>
      <c r="J504" s="60">
        <v>468430</v>
      </c>
      <c r="K504" s="60">
        <v>0</v>
      </c>
      <c r="L504" s="60">
        <v>0</v>
      </c>
      <c r="M504" s="60">
        <v>0</v>
      </c>
      <c r="N504" s="61">
        <v>468430</v>
      </c>
    </row>
    <row r="505" spans="1:14" ht="15" x14ac:dyDescent="0.3">
      <c r="A505" s="54" t="s">
        <v>104</v>
      </c>
      <c r="B505" s="55" t="s">
        <v>54</v>
      </c>
      <c r="C505" s="60">
        <v>1507037</v>
      </c>
      <c r="D505" s="60">
        <v>-357052</v>
      </c>
      <c r="E505" s="60">
        <v>0</v>
      </c>
      <c r="F505" s="60">
        <v>0</v>
      </c>
      <c r="G505" s="60">
        <v>0</v>
      </c>
      <c r="H505" s="60">
        <v>1149985</v>
      </c>
      <c r="I505" s="60">
        <v>-1149985</v>
      </c>
      <c r="J505" s="60">
        <v>0</v>
      </c>
      <c r="K505" s="60">
        <v>428568</v>
      </c>
      <c r="L505" s="60">
        <v>-428568</v>
      </c>
      <c r="M505" s="60">
        <v>0</v>
      </c>
      <c r="N505" s="61">
        <v>0</v>
      </c>
    </row>
    <row r="506" spans="1:14" ht="15" x14ac:dyDescent="0.3">
      <c r="A506" s="54" t="s">
        <v>104</v>
      </c>
      <c r="B506" s="55" t="s">
        <v>55</v>
      </c>
      <c r="C506" s="60">
        <v>3691694</v>
      </c>
      <c r="D506" s="60">
        <v>0</v>
      </c>
      <c r="E506" s="60">
        <v>0</v>
      </c>
      <c r="F506" s="60">
        <v>0</v>
      </c>
      <c r="G506" s="60">
        <v>0</v>
      </c>
      <c r="H506" s="60">
        <v>3691694</v>
      </c>
      <c r="I506" s="60">
        <v>-3691694</v>
      </c>
      <c r="J506" s="60">
        <v>0</v>
      </c>
      <c r="K506" s="60">
        <v>0</v>
      </c>
      <c r="L506" s="60">
        <v>0</v>
      </c>
      <c r="M506" s="60">
        <v>0</v>
      </c>
      <c r="N506" s="61">
        <v>0</v>
      </c>
    </row>
    <row r="507" spans="1:14" ht="15" x14ac:dyDescent="0.3">
      <c r="A507" s="54" t="s">
        <v>104</v>
      </c>
      <c r="B507" s="55" t="s">
        <v>56</v>
      </c>
      <c r="C507" s="60">
        <v>3291079</v>
      </c>
      <c r="D507" s="60">
        <v>0</v>
      </c>
      <c r="E507" s="60">
        <v>0</v>
      </c>
      <c r="F507" s="60">
        <v>0</v>
      </c>
      <c r="G507" s="60">
        <v>0</v>
      </c>
      <c r="H507" s="60">
        <v>3291079</v>
      </c>
      <c r="I507" s="60">
        <v>-3291079</v>
      </c>
      <c r="J507" s="60">
        <v>0</v>
      </c>
      <c r="K507" s="60">
        <v>7922</v>
      </c>
      <c r="L507" s="60">
        <v>-7922</v>
      </c>
      <c r="M507" s="60">
        <v>0</v>
      </c>
      <c r="N507" s="61">
        <v>0</v>
      </c>
    </row>
    <row r="508" spans="1:14" ht="15" x14ac:dyDescent="0.3">
      <c r="A508" s="54" t="s">
        <v>104</v>
      </c>
      <c r="B508" s="55" t="s">
        <v>57</v>
      </c>
      <c r="C508" s="60">
        <v>2983166</v>
      </c>
      <c r="D508" s="60">
        <v>-340554</v>
      </c>
      <c r="E508" s="60">
        <v>0</v>
      </c>
      <c r="F508" s="60">
        <v>0</v>
      </c>
      <c r="G508" s="60">
        <v>0</v>
      </c>
      <c r="H508" s="60">
        <v>2642612</v>
      </c>
      <c r="I508" s="60">
        <v>-2642612</v>
      </c>
      <c r="J508" s="60">
        <v>0</v>
      </c>
      <c r="K508" s="60">
        <v>9029</v>
      </c>
      <c r="L508" s="60">
        <v>-9029</v>
      </c>
      <c r="M508" s="60">
        <v>0</v>
      </c>
      <c r="N508" s="61">
        <v>0</v>
      </c>
    </row>
    <row r="509" spans="1:14" ht="15" x14ac:dyDescent="0.3">
      <c r="A509" s="54" t="s">
        <v>104</v>
      </c>
      <c r="B509" s="55" t="s">
        <v>58</v>
      </c>
      <c r="C509" s="60">
        <v>2914621</v>
      </c>
      <c r="D509" s="60">
        <v>-308531</v>
      </c>
      <c r="E509" s="60">
        <v>0</v>
      </c>
      <c r="F509" s="60">
        <v>0</v>
      </c>
      <c r="G509" s="60">
        <v>0</v>
      </c>
      <c r="H509" s="60">
        <v>2606090</v>
      </c>
      <c r="I509" s="60">
        <v>-2606090</v>
      </c>
      <c r="J509" s="60">
        <v>0</v>
      </c>
      <c r="K509" s="60">
        <v>0</v>
      </c>
      <c r="L509" s="60">
        <v>0</v>
      </c>
      <c r="M509" s="60">
        <v>0</v>
      </c>
      <c r="N509" s="61">
        <v>0</v>
      </c>
    </row>
    <row r="510" spans="1:14" ht="15" x14ac:dyDescent="0.3">
      <c r="A510" s="54" t="s">
        <v>104</v>
      </c>
      <c r="B510" s="55" t="s">
        <v>59</v>
      </c>
      <c r="C510" s="60">
        <v>78824</v>
      </c>
      <c r="D510" s="60">
        <v>0</v>
      </c>
      <c r="E510" s="60">
        <v>0</v>
      </c>
      <c r="F510" s="60">
        <v>0</v>
      </c>
      <c r="G510" s="60">
        <v>0</v>
      </c>
      <c r="H510" s="60">
        <v>78824</v>
      </c>
      <c r="I510" s="60">
        <v>-78824</v>
      </c>
      <c r="J510" s="60">
        <v>0</v>
      </c>
      <c r="K510" s="60">
        <v>75657</v>
      </c>
      <c r="L510" s="60">
        <v>-75657</v>
      </c>
      <c r="M510" s="60">
        <v>0</v>
      </c>
      <c r="N510" s="61">
        <v>0</v>
      </c>
    </row>
    <row r="511" spans="1:14" ht="15" x14ac:dyDescent="0.3">
      <c r="A511" s="54" t="s">
        <v>105</v>
      </c>
      <c r="B511" s="55" t="s">
        <v>53</v>
      </c>
      <c r="C511" s="60">
        <v>1439249</v>
      </c>
      <c r="D511" s="60">
        <v>-240</v>
      </c>
      <c r="E511" s="60">
        <v>0</v>
      </c>
      <c r="F511" s="60">
        <v>0</v>
      </c>
      <c r="G511" s="60">
        <v>0</v>
      </c>
      <c r="H511" s="60">
        <v>1439009</v>
      </c>
      <c r="I511" s="60">
        <v>-1439009</v>
      </c>
      <c r="J511" s="60">
        <v>0</v>
      </c>
      <c r="K511" s="60">
        <v>158</v>
      </c>
      <c r="L511" s="60">
        <v>-158</v>
      </c>
      <c r="M511" s="60">
        <v>0</v>
      </c>
      <c r="N511" s="61">
        <v>0</v>
      </c>
    </row>
    <row r="512" spans="1:14" ht="15" x14ac:dyDescent="0.3">
      <c r="A512" s="54" t="s">
        <v>105</v>
      </c>
      <c r="B512" s="55" t="s">
        <v>54</v>
      </c>
      <c r="C512" s="60">
        <v>1069087</v>
      </c>
      <c r="D512" s="60">
        <v>0</v>
      </c>
      <c r="E512" s="60">
        <v>0</v>
      </c>
      <c r="F512" s="60">
        <v>0</v>
      </c>
      <c r="G512" s="60">
        <v>0</v>
      </c>
      <c r="H512" s="60">
        <v>1069087</v>
      </c>
      <c r="I512" s="60">
        <v>-1069087</v>
      </c>
      <c r="J512" s="60">
        <v>0</v>
      </c>
      <c r="K512" s="60">
        <v>0</v>
      </c>
      <c r="L512" s="60">
        <v>0</v>
      </c>
      <c r="M512" s="60">
        <v>0</v>
      </c>
      <c r="N512" s="61">
        <v>0</v>
      </c>
    </row>
    <row r="513" spans="1:14" ht="15" x14ac:dyDescent="0.3">
      <c r="A513" s="54" t="s">
        <v>106</v>
      </c>
      <c r="B513" s="55" t="s">
        <v>51</v>
      </c>
      <c r="C513" s="60">
        <v>1913202</v>
      </c>
      <c r="D513" s="60">
        <v>-5143</v>
      </c>
      <c r="E513" s="60">
        <v>0</v>
      </c>
      <c r="F513" s="60">
        <v>0</v>
      </c>
      <c r="G513" s="60">
        <v>0</v>
      </c>
      <c r="H513" s="60">
        <v>1908059</v>
      </c>
      <c r="I513" s="60">
        <v>-1908059</v>
      </c>
      <c r="J513" s="60">
        <v>0</v>
      </c>
      <c r="K513" s="60">
        <v>0</v>
      </c>
      <c r="L513" s="60">
        <v>0</v>
      </c>
      <c r="M513" s="60">
        <v>0</v>
      </c>
      <c r="N513" s="61">
        <v>0</v>
      </c>
    </row>
    <row r="514" spans="1:14" ht="15" x14ac:dyDescent="0.3">
      <c r="A514" s="54" t="s">
        <v>106</v>
      </c>
      <c r="B514" s="55" t="s">
        <v>52</v>
      </c>
      <c r="C514" s="60">
        <v>1791992</v>
      </c>
      <c r="D514" s="60">
        <v>-8011</v>
      </c>
      <c r="E514" s="60">
        <v>0</v>
      </c>
      <c r="F514" s="60">
        <v>0</v>
      </c>
      <c r="G514" s="60">
        <v>0</v>
      </c>
      <c r="H514" s="60">
        <v>1783981</v>
      </c>
      <c r="I514" s="60">
        <v>-1783981</v>
      </c>
      <c r="J514" s="60">
        <v>0</v>
      </c>
      <c r="K514" s="60">
        <v>0</v>
      </c>
      <c r="L514" s="60">
        <v>0</v>
      </c>
      <c r="M514" s="60">
        <v>0</v>
      </c>
      <c r="N514" s="61">
        <v>0</v>
      </c>
    </row>
    <row r="515" spans="1:14" ht="15" x14ac:dyDescent="0.3">
      <c r="A515" s="54" t="s">
        <v>106</v>
      </c>
      <c r="B515" s="55" t="s">
        <v>57</v>
      </c>
      <c r="C515" s="60">
        <v>1555473</v>
      </c>
      <c r="D515" s="60">
        <v>-6772</v>
      </c>
      <c r="E515" s="60">
        <v>0</v>
      </c>
      <c r="F515" s="60">
        <v>0</v>
      </c>
      <c r="G515" s="60">
        <v>0</v>
      </c>
      <c r="H515" s="60">
        <v>1548701</v>
      </c>
      <c r="I515" s="60">
        <v>-1548701</v>
      </c>
      <c r="J515" s="60">
        <v>0</v>
      </c>
      <c r="K515" s="60">
        <v>0</v>
      </c>
      <c r="L515" s="60">
        <v>0</v>
      </c>
      <c r="M515" s="60">
        <v>0</v>
      </c>
      <c r="N515" s="61">
        <v>0</v>
      </c>
    </row>
    <row r="516" spans="1:14" ht="15" x14ac:dyDescent="0.3">
      <c r="A516" s="54" t="s">
        <v>106</v>
      </c>
      <c r="B516" s="55" t="s">
        <v>58</v>
      </c>
      <c r="C516" s="60">
        <v>7901407</v>
      </c>
      <c r="D516" s="60">
        <v>-311732</v>
      </c>
      <c r="E516" s="60">
        <v>0</v>
      </c>
      <c r="F516" s="60">
        <v>0</v>
      </c>
      <c r="G516" s="60">
        <v>0</v>
      </c>
      <c r="H516" s="60">
        <v>7589675</v>
      </c>
      <c r="I516" s="60">
        <v>-7589675</v>
      </c>
      <c r="J516" s="60">
        <v>0</v>
      </c>
      <c r="K516" s="60">
        <v>290736</v>
      </c>
      <c r="L516" s="60">
        <v>-290736</v>
      </c>
      <c r="M516" s="60">
        <v>0</v>
      </c>
      <c r="N516" s="61">
        <v>0</v>
      </c>
    </row>
    <row r="517" spans="1:14" ht="15" x14ac:dyDescent="0.3">
      <c r="A517" s="54" t="s">
        <v>364</v>
      </c>
      <c r="B517" s="55" t="s">
        <v>52</v>
      </c>
      <c r="C517" s="60">
        <v>4787</v>
      </c>
      <c r="D517" s="60">
        <v>0</v>
      </c>
      <c r="E517" s="60">
        <v>0</v>
      </c>
      <c r="F517" s="60">
        <v>0</v>
      </c>
      <c r="G517" s="60">
        <v>0</v>
      </c>
      <c r="H517" s="60">
        <v>4787</v>
      </c>
      <c r="I517" s="60">
        <v>-4787</v>
      </c>
      <c r="J517" s="60">
        <v>0</v>
      </c>
      <c r="K517" s="60">
        <v>0</v>
      </c>
      <c r="L517" s="60">
        <v>0</v>
      </c>
      <c r="M517" s="60">
        <v>0</v>
      </c>
      <c r="N517" s="61">
        <v>0</v>
      </c>
    </row>
    <row r="518" spans="1:14" ht="15" x14ac:dyDescent="0.3">
      <c r="A518" s="54" t="s">
        <v>364</v>
      </c>
      <c r="B518" s="55" t="s">
        <v>53</v>
      </c>
      <c r="C518" s="60">
        <v>158451</v>
      </c>
      <c r="D518" s="60">
        <v>-212</v>
      </c>
      <c r="E518" s="60">
        <v>0</v>
      </c>
      <c r="F518" s="60">
        <v>0</v>
      </c>
      <c r="G518" s="60">
        <v>0</v>
      </c>
      <c r="H518" s="60">
        <v>158239</v>
      </c>
      <c r="I518" s="60">
        <v>-158239</v>
      </c>
      <c r="J518" s="60">
        <v>0</v>
      </c>
      <c r="K518" s="60">
        <v>0</v>
      </c>
      <c r="L518" s="60">
        <v>0</v>
      </c>
      <c r="M518" s="60">
        <v>0</v>
      </c>
      <c r="N518" s="61">
        <v>0</v>
      </c>
    </row>
    <row r="519" spans="1:14" ht="15" x14ac:dyDescent="0.3">
      <c r="A519" s="54" t="s">
        <v>364</v>
      </c>
      <c r="B519" s="55" t="s">
        <v>54</v>
      </c>
      <c r="C519" s="60">
        <v>1553603</v>
      </c>
      <c r="D519" s="60">
        <v>-304160</v>
      </c>
      <c r="E519" s="60">
        <v>0</v>
      </c>
      <c r="F519" s="60">
        <v>0</v>
      </c>
      <c r="G519" s="60">
        <v>0</v>
      </c>
      <c r="H519" s="60">
        <v>1249443</v>
      </c>
      <c r="I519" s="60">
        <v>-1249443</v>
      </c>
      <c r="J519" s="60">
        <v>0</v>
      </c>
      <c r="K519" s="60">
        <v>584912</v>
      </c>
      <c r="L519" s="60">
        <v>-584912</v>
      </c>
      <c r="M519" s="60">
        <v>0</v>
      </c>
      <c r="N519" s="61">
        <v>0</v>
      </c>
    </row>
    <row r="520" spans="1:14" ht="15" x14ac:dyDescent="0.3">
      <c r="A520" s="54" t="s">
        <v>364</v>
      </c>
      <c r="B520" s="55" t="s">
        <v>55</v>
      </c>
      <c r="C520" s="60">
        <v>923050</v>
      </c>
      <c r="D520" s="60">
        <v>-430656</v>
      </c>
      <c r="E520" s="60">
        <v>0</v>
      </c>
      <c r="F520" s="60">
        <v>0</v>
      </c>
      <c r="G520" s="60">
        <v>0</v>
      </c>
      <c r="H520" s="60">
        <v>492394</v>
      </c>
      <c r="I520" s="60">
        <v>-492394</v>
      </c>
      <c r="J520" s="60">
        <v>0</v>
      </c>
      <c r="K520" s="60">
        <v>294367</v>
      </c>
      <c r="L520" s="60">
        <v>-294367</v>
      </c>
      <c r="M520" s="60">
        <v>0</v>
      </c>
      <c r="N520" s="61">
        <v>0</v>
      </c>
    </row>
    <row r="521" spans="1:14" ht="15" x14ac:dyDescent="0.3">
      <c r="A521" s="54" t="s">
        <v>364</v>
      </c>
      <c r="B521" s="55" t="s">
        <v>56</v>
      </c>
      <c r="C521" s="60">
        <v>351861</v>
      </c>
      <c r="D521" s="60">
        <v>-21460</v>
      </c>
      <c r="E521" s="60">
        <v>0</v>
      </c>
      <c r="F521" s="60">
        <v>0</v>
      </c>
      <c r="G521" s="60">
        <v>0</v>
      </c>
      <c r="H521" s="60">
        <v>330401</v>
      </c>
      <c r="I521" s="60">
        <v>-330401</v>
      </c>
      <c r="J521" s="60">
        <v>0</v>
      </c>
      <c r="K521" s="60">
        <v>17262</v>
      </c>
      <c r="L521" s="60">
        <v>-17262</v>
      </c>
      <c r="M521" s="60">
        <v>0</v>
      </c>
      <c r="N521" s="61">
        <v>0</v>
      </c>
    </row>
    <row r="522" spans="1:14" ht="15" x14ac:dyDescent="0.3">
      <c r="A522" s="54" t="s">
        <v>107</v>
      </c>
      <c r="B522" s="55" t="s">
        <v>382</v>
      </c>
      <c r="C522" s="60">
        <v>1780801</v>
      </c>
      <c r="D522" s="60">
        <v>0</v>
      </c>
      <c r="E522" s="60">
        <v>0</v>
      </c>
      <c r="F522" s="60">
        <v>0</v>
      </c>
      <c r="G522" s="60">
        <v>0</v>
      </c>
      <c r="H522" s="60">
        <v>1780801</v>
      </c>
      <c r="I522" s="60">
        <v>0</v>
      </c>
      <c r="J522" s="60">
        <v>1780801</v>
      </c>
      <c r="K522" s="60">
        <v>0</v>
      </c>
      <c r="L522" s="60">
        <v>0</v>
      </c>
      <c r="M522" s="60">
        <v>0</v>
      </c>
      <c r="N522" s="62">
        <v>1780801</v>
      </c>
    </row>
    <row r="523" spans="1:14" ht="15" x14ac:dyDescent="0.3">
      <c r="A523" s="54" t="s">
        <v>107</v>
      </c>
      <c r="B523" s="55" t="s">
        <v>383</v>
      </c>
      <c r="C523" s="60">
        <v>2178919</v>
      </c>
      <c r="D523" s="60">
        <v>0</v>
      </c>
      <c r="E523" s="60">
        <v>-1813</v>
      </c>
      <c r="F523" s="60">
        <v>0</v>
      </c>
      <c r="G523" s="60">
        <v>0</v>
      </c>
      <c r="H523" s="60">
        <v>2177106</v>
      </c>
      <c r="I523" s="60">
        <v>-2177106</v>
      </c>
      <c r="J523" s="60">
        <v>0</v>
      </c>
      <c r="K523" s="60">
        <v>0</v>
      </c>
      <c r="L523" s="60">
        <v>0</v>
      </c>
      <c r="M523" s="60">
        <v>0</v>
      </c>
      <c r="N523" s="62">
        <v>0</v>
      </c>
    </row>
    <row r="524" spans="1:14" ht="15" x14ac:dyDescent="0.3">
      <c r="A524" s="54" t="s">
        <v>107</v>
      </c>
      <c r="B524" s="55" t="s">
        <v>363</v>
      </c>
      <c r="C524" s="60">
        <v>2287899</v>
      </c>
      <c r="D524" s="60">
        <v>0</v>
      </c>
      <c r="E524" s="60">
        <v>0</v>
      </c>
      <c r="F524" s="60">
        <v>0</v>
      </c>
      <c r="G524" s="60">
        <v>0</v>
      </c>
      <c r="H524" s="60">
        <v>2287899</v>
      </c>
      <c r="I524" s="60">
        <v>-2287899</v>
      </c>
      <c r="J524" s="60">
        <v>0</v>
      </c>
      <c r="K524" s="60">
        <v>13666</v>
      </c>
      <c r="L524" s="60">
        <v>0</v>
      </c>
      <c r="M524" s="60">
        <v>13666</v>
      </c>
      <c r="N524" s="61">
        <v>-13666</v>
      </c>
    </row>
    <row r="525" spans="1:14" ht="15" x14ac:dyDescent="0.3">
      <c r="A525" s="54" t="s">
        <v>107</v>
      </c>
      <c r="B525" s="55" t="s">
        <v>361</v>
      </c>
      <c r="C525" s="60">
        <v>2564892</v>
      </c>
      <c r="D525" s="60">
        <v>0</v>
      </c>
      <c r="E525" s="60">
        <v>0</v>
      </c>
      <c r="F525" s="60">
        <v>0</v>
      </c>
      <c r="G525" s="60">
        <v>0</v>
      </c>
      <c r="H525" s="60">
        <v>2564892</v>
      </c>
      <c r="I525" s="60">
        <v>-2564892</v>
      </c>
      <c r="J525" s="60">
        <v>0</v>
      </c>
      <c r="K525" s="60">
        <v>0</v>
      </c>
      <c r="L525" s="60">
        <v>0</v>
      </c>
      <c r="M525" s="60">
        <v>0</v>
      </c>
      <c r="N525" s="61">
        <v>0</v>
      </c>
    </row>
    <row r="526" spans="1:14" ht="15" x14ac:dyDescent="0.3">
      <c r="A526" s="54" t="s">
        <v>107</v>
      </c>
      <c r="B526" s="55" t="s">
        <v>355</v>
      </c>
      <c r="C526" s="60">
        <v>2131813</v>
      </c>
      <c r="D526" s="60">
        <v>0</v>
      </c>
      <c r="E526" s="60">
        <v>0</v>
      </c>
      <c r="F526" s="60">
        <v>0</v>
      </c>
      <c r="G526" s="60">
        <v>0</v>
      </c>
      <c r="H526" s="60">
        <v>2131813</v>
      </c>
      <c r="I526" s="60">
        <v>-2131813</v>
      </c>
      <c r="J526" s="60">
        <v>0</v>
      </c>
      <c r="K526" s="60">
        <v>0</v>
      </c>
      <c r="L526" s="60">
        <v>0</v>
      </c>
      <c r="M526" s="60">
        <v>0</v>
      </c>
      <c r="N526" s="61">
        <v>0</v>
      </c>
    </row>
    <row r="527" spans="1:14" ht="15" x14ac:dyDescent="0.3">
      <c r="A527" s="54" t="s">
        <v>107</v>
      </c>
      <c r="B527" s="55" t="s">
        <v>64</v>
      </c>
      <c r="C527" s="60">
        <v>2161354</v>
      </c>
      <c r="D527" s="60">
        <v>0</v>
      </c>
      <c r="E527" s="60">
        <v>0</v>
      </c>
      <c r="F527" s="60">
        <v>0</v>
      </c>
      <c r="G527" s="60">
        <v>0</v>
      </c>
      <c r="H527" s="60">
        <v>2161354</v>
      </c>
      <c r="I527" s="60">
        <v>-2161354</v>
      </c>
      <c r="J527" s="60">
        <v>0</v>
      </c>
      <c r="K527" s="60">
        <v>0</v>
      </c>
      <c r="L527" s="60">
        <v>0</v>
      </c>
      <c r="M527" s="60">
        <v>0</v>
      </c>
      <c r="N527" s="61">
        <v>0</v>
      </c>
    </row>
    <row r="528" spans="1:14" ht="15" x14ac:dyDescent="0.3">
      <c r="A528" s="54" t="s">
        <v>107</v>
      </c>
      <c r="B528" s="55" t="s">
        <v>65</v>
      </c>
      <c r="C528" s="60">
        <v>2325565</v>
      </c>
      <c r="D528" s="60">
        <v>-2758</v>
      </c>
      <c r="E528" s="60">
        <v>0</v>
      </c>
      <c r="F528" s="60">
        <v>0</v>
      </c>
      <c r="G528" s="60">
        <v>0</v>
      </c>
      <c r="H528" s="60">
        <v>2322807</v>
      </c>
      <c r="I528" s="60">
        <v>-2322807</v>
      </c>
      <c r="J528" s="60">
        <v>0</v>
      </c>
      <c r="K528" s="60">
        <v>0</v>
      </c>
      <c r="L528" s="60">
        <v>0</v>
      </c>
      <c r="M528" s="60">
        <v>0</v>
      </c>
      <c r="N528" s="61">
        <v>0</v>
      </c>
    </row>
    <row r="529" spans="1:14" ht="15" x14ac:dyDescent="0.3">
      <c r="A529" s="54" t="s">
        <v>107</v>
      </c>
      <c r="B529" s="55" t="s">
        <v>66</v>
      </c>
      <c r="C529" s="60">
        <v>2350602</v>
      </c>
      <c r="D529" s="60">
        <v>-2494</v>
      </c>
      <c r="E529" s="60">
        <v>0</v>
      </c>
      <c r="F529" s="60">
        <v>0</v>
      </c>
      <c r="G529" s="60">
        <v>0</v>
      </c>
      <c r="H529" s="60">
        <v>2348108</v>
      </c>
      <c r="I529" s="60">
        <v>-2348108</v>
      </c>
      <c r="J529" s="60">
        <v>0</v>
      </c>
      <c r="K529" s="60">
        <v>0</v>
      </c>
      <c r="L529" s="60">
        <v>0</v>
      </c>
      <c r="M529" s="60">
        <v>0</v>
      </c>
      <c r="N529" s="61">
        <v>0</v>
      </c>
    </row>
    <row r="530" spans="1:14" ht="15" x14ac:dyDescent="0.3">
      <c r="A530" s="54" t="s">
        <v>107</v>
      </c>
      <c r="B530" s="55" t="s">
        <v>38</v>
      </c>
      <c r="C530" s="60">
        <v>3366658</v>
      </c>
      <c r="D530" s="60">
        <v>0</v>
      </c>
      <c r="E530" s="60">
        <v>0</v>
      </c>
      <c r="F530" s="60">
        <v>0</v>
      </c>
      <c r="G530" s="60">
        <v>0</v>
      </c>
      <c r="H530" s="60">
        <v>3366658</v>
      </c>
      <c r="I530" s="60">
        <v>-3366658</v>
      </c>
      <c r="J530" s="60">
        <v>0</v>
      </c>
      <c r="K530" s="60">
        <v>0</v>
      </c>
      <c r="L530" s="60">
        <v>0</v>
      </c>
      <c r="M530" s="60">
        <v>0</v>
      </c>
      <c r="N530" s="61">
        <v>0</v>
      </c>
    </row>
    <row r="531" spans="1:14" ht="15" x14ac:dyDescent="0.3">
      <c r="A531" s="54" t="s">
        <v>107</v>
      </c>
      <c r="B531" s="55" t="s">
        <v>67</v>
      </c>
      <c r="C531" s="60">
        <v>2813293</v>
      </c>
      <c r="D531" s="60">
        <v>-2722</v>
      </c>
      <c r="E531" s="60">
        <v>0</v>
      </c>
      <c r="F531" s="60">
        <v>0</v>
      </c>
      <c r="G531" s="60">
        <v>0</v>
      </c>
      <c r="H531" s="60">
        <v>2810571</v>
      </c>
      <c r="I531" s="60">
        <v>-2810571</v>
      </c>
      <c r="J531" s="60">
        <v>0</v>
      </c>
      <c r="K531" s="60">
        <v>0</v>
      </c>
      <c r="L531" s="60">
        <v>0</v>
      </c>
      <c r="M531" s="60">
        <v>0</v>
      </c>
      <c r="N531" s="61">
        <v>0</v>
      </c>
    </row>
    <row r="532" spans="1:14" ht="15" x14ac:dyDescent="0.3">
      <c r="A532" s="54" t="s">
        <v>107</v>
      </c>
      <c r="B532" s="55" t="s">
        <v>68</v>
      </c>
      <c r="C532" s="60">
        <v>2637676</v>
      </c>
      <c r="D532" s="60">
        <v>290771</v>
      </c>
      <c r="E532" s="60">
        <v>0</v>
      </c>
      <c r="F532" s="60">
        <v>0</v>
      </c>
      <c r="G532" s="60">
        <v>0</v>
      </c>
      <c r="H532" s="60">
        <v>2928447</v>
      </c>
      <c r="I532" s="60">
        <v>-2928447</v>
      </c>
      <c r="J532" s="60">
        <v>0</v>
      </c>
      <c r="K532" s="60">
        <v>0</v>
      </c>
      <c r="L532" s="60">
        <v>0</v>
      </c>
      <c r="M532" s="60">
        <v>0</v>
      </c>
      <c r="N532" s="61">
        <v>0</v>
      </c>
    </row>
    <row r="533" spans="1:14" ht="15" x14ac:dyDescent="0.3">
      <c r="A533" s="54" t="s">
        <v>107</v>
      </c>
      <c r="B533" s="55" t="s">
        <v>69</v>
      </c>
      <c r="C533" s="60">
        <v>2070376</v>
      </c>
      <c r="D533" s="60">
        <v>-10000</v>
      </c>
      <c r="E533" s="60">
        <v>0</v>
      </c>
      <c r="F533" s="60">
        <v>0</v>
      </c>
      <c r="G533" s="60">
        <v>0</v>
      </c>
      <c r="H533" s="60">
        <v>2060376</v>
      </c>
      <c r="I533" s="60">
        <v>-2060376</v>
      </c>
      <c r="J533" s="60">
        <v>0</v>
      </c>
      <c r="K533" s="60">
        <v>0</v>
      </c>
      <c r="L533" s="60">
        <v>0</v>
      </c>
      <c r="M533" s="60">
        <v>0</v>
      </c>
      <c r="N533" s="61">
        <v>0</v>
      </c>
    </row>
    <row r="534" spans="1:14" ht="15" x14ac:dyDescent="0.3">
      <c r="A534" s="54" t="s">
        <v>107</v>
      </c>
      <c r="B534" s="55" t="s">
        <v>70</v>
      </c>
      <c r="C534" s="60">
        <v>2091421</v>
      </c>
      <c r="D534" s="60">
        <v>-4704</v>
      </c>
      <c r="E534" s="60">
        <v>0</v>
      </c>
      <c r="F534" s="60">
        <v>0</v>
      </c>
      <c r="G534" s="60">
        <v>0</v>
      </c>
      <c r="H534" s="60">
        <v>2086717</v>
      </c>
      <c r="I534" s="60">
        <v>-2086717</v>
      </c>
      <c r="J534" s="60">
        <v>0</v>
      </c>
      <c r="K534" s="60">
        <v>2736</v>
      </c>
      <c r="L534" s="60">
        <v>-2736</v>
      </c>
      <c r="M534" s="60">
        <v>0</v>
      </c>
      <c r="N534" s="61">
        <v>0</v>
      </c>
    </row>
    <row r="535" spans="1:14" ht="15" x14ac:dyDescent="0.3">
      <c r="A535" s="54" t="s">
        <v>107</v>
      </c>
      <c r="B535" s="55" t="s">
        <v>71</v>
      </c>
      <c r="C535" s="60">
        <v>1945160</v>
      </c>
      <c r="D535" s="60">
        <v>-29</v>
      </c>
      <c r="E535" s="60">
        <v>0</v>
      </c>
      <c r="F535" s="60">
        <v>0</v>
      </c>
      <c r="G535" s="60">
        <v>0</v>
      </c>
      <c r="H535" s="60">
        <v>1945131</v>
      </c>
      <c r="I535" s="60">
        <v>-1945131</v>
      </c>
      <c r="J535" s="60">
        <v>0</v>
      </c>
      <c r="K535" s="60">
        <v>0</v>
      </c>
      <c r="L535" s="60">
        <v>0</v>
      </c>
      <c r="M535" s="60">
        <v>0</v>
      </c>
      <c r="N535" s="61">
        <v>0</v>
      </c>
    </row>
    <row r="536" spans="1:14" ht="15" x14ac:dyDescent="0.3">
      <c r="A536" s="54" t="s">
        <v>107</v>
      </c>
      <c r="B536" s="55" t="s">
        <v>39</v>
      </c>
      <c r="C536" s="60">
        <v>1999968</v>
      </c>
      <c r="D536" s="60">
        <v>-1292</v>
      </c>
      <c r="E536" s="60">
        <v>0</v>
      </c>
      <c r="F536" s="60">
        <v>0</v>
      </c>
      <c r="G536" s="60">
        <v>0</v>
      </c>
      <c r="H536" s="60">
        <v>1998676</v>
      </c>
      <c r="I536" s="60">
        <v>-1998676</v>
      </c>
      <c r="J536" s="60">
        <v>0</v>
      </c>
      <c r="K536" s="60">
        <v>0</v>
      </c>
      <c r="L536" s="60">
        <v>0</v>
      </c>
      <c r="M536" s="60">
        <v>0</v>
      </c>
      <c r="N536" s="61">
        <v>0</v>
      </c>
    </row>
    <row r="537" spans="1:14" ht="15" x14ac:dyDescent="0.3">
      <c r="A537" s="54" t="s">
        <v>107</v>
      </c>
      <c r="B537" s="55" t="s">
        <v>40</v>
      </c>
      <c r="C537" s="60">
        <v>1850888</v>
      </c>
      <c r="D537" s="60">
        <v>0</v>
      </c>
      <c r="E537" s="60">
        <v>0</v>
      </c>
      <c r="F537" s="60">
        <v>0</v>
      </c>
      <c r="G537" s="60">
        <v>0</v>
      </c>
      <c r="H537" s="60">
        <v>1850888</v>
      </c>
      <c r="I537" s="60">
        <v>-1850888</v>
      </c>
      <c r="J537" s="60">
        <v>0</v>
      </c>
      <c r="K537" s="60">
        <v>0</v>
      </c>
      <c r="L537" s="60">
        <v>0</v>
      </c>
      <c r="M537" s="60">
        <v>0</v>
      </c>
      <c r="N537" s="61">
        <v>0</v>
      </c>
    </row>
    <row r="538" spans="1:14" ht="15" x14ac:dyDescent="0.3">
      <c r="A538" s="54" t="s">
        <v>107</v>
      </c>
      <c r="B538" s="55" t="s">
        <v>41</v>
      </c>
      <c r="C538" s="60">
        <v>2472595</v>
      </c>
      <c r="D538" s="60">
        <v>-298328</v>
      </c>
      <c r="E538" s="60">
        <v>0</v>
      </c>
      <c r="F538" s="60">
        <v>0</v>
      </c>
      <c r="G538" s="60">
        <v>0</v>
      </c>
      <c r="H538" s="60">
        <v>2174267</v>
      </c>
      <c r="I538" s="60">
        <v>-2174267</v>
      </c>
      <c r="J538" s="60">
        <v>0</v>
      </c>
      <c r="K538" s="60">
        <v>298196</v>
      </c>
      <c r="L538" s="60">
        <v>-298196</v>
      </c>
      <c r="M538" s="60">
        <v>0</v>
      </c>
      <c r="N538" s="61">
        <v>0</v>
      </c>
    </row>
    <row r="539" spans="1:14" ht="15" x14ac:dyDescent="0.3">
      <c r="A539" s="54" t="s">
        <v>107</v>
      </c>
      <c r="B539" s="55" t="s">
        <v>42</v>
      </c>
      <c r="C539" s="60">
        <v>2604974</v>
      </c>
      <c r="D539" s="60">
        <v>-121919</v>
      </c>
      <c r="E539" s="60">
        <v>0</v>
      </c>
      <c r="F539" s="60">
        <v>0</v>
      </c>
      <c r="G539" s="60">
        <v>0</v>
      </c>
      <c r="H539" s="60">
        <v>2483055</v>
      </c>
      <c r="I539" s="60">
        <v>-2483055</v>
      </c>
      <c r="J539" s="60">
        <v>0</v>
      </c>
      <c r="K539" s="60">
        <v>121703</v>
      </c>
      <c r="L539" s="60">
        <v>-121703</v>
      </c>
      <c r="M539" s="60">
        <v>0</v>
      </c>
      <c r="N539" s="61">
        <v>0</v>
      </c>
    </row>
    <row r="540" spans="1:14" ht="15" x14ac:dyDescent="0.3">
      <c r="A540" s="54" t="s">
        <v>107</v>
      </c>
      <c r="B540" s="55" t="s">
        <v>43</v>
      </c>
      <c r="C540" s="60">
        <v>2758368</v>
      </c>
      <c r="D540" s="60">
        <v>-21859</v>
      </c>
      <c r="E540" s="60">
        <v>0</v>
      </c>
      <c r="F540" s="60">
        <v>0</v>
      </c>
      <c r="G540" s="60">
        <v>0</v>
      </c>
      <c r="H540" s="60">
        <v>2736509</v>
      </c>
      <c r="I540" s="60">
        <v>-2736509</v>
      </c>
      <c r="J540" s="60">
        <v>0</v>
      </c>
      <c r="K540" s="60">
        <v>87931</v>
      </c>
      <c r="L540" s="60">
        <v>-87931</v>
      </c>
      <c r="M540" s="60">
        <v>0</v>
      </c>
      <c r="N540" s="61">
        <v>0</v>
      </c>
    </row>
    <row r="541" spans="1:14" ht="15" x14ac:dyDescent="0.3">
      <c r="A541" s="54" t="s">
        <v>107</v>
      </c>
      <c r="B541" s="55" t="s">
        <v>44</v>
      </c>
      <c r="C541" s="60">
        <v>2322933</v>
      </c>
      <c r="D541" s="60">
        <v>-25438</v>
      </c>
      <c r="E541" s="60">
        <v>0</v>
      </c>
      <c r="F541" s="60">
        <v>0</v>
      </c>
      <c r="G541" s="60">
        <v>0</v>
      </c>
      <c r="H541" s="60">
        <v>2297495</v>
      </c>
      <c r="I541" s="60">
        <v>-2297495</v>
      </c>
      <c r="J541" s="60">
        <v>0</v>
      </c>
      <c r="K541" s="60">
        <v>25111</v>
      </c>
      <c r="L541" s="60">
        <v>-25111</v>
      </c>
      <c r="M541" s="60">
        <v>0</v>
      </c>
      <c r="N541" s="61">
        <v>0</v>
      </c>
    </row>
    <row r="542" spans="1:14" ht="15" x14ac:dyDescent="0.3">
      <c r="A542" s="54" t="s">
        <v>107</v>
      </c>
      <c r="B542" s="55" t="s">
        <v>45</v>
      </c>
      <c r="C542" s="60">
        <v>2208050</v>
      </c>
      <c r="D542" s="60">
        <v>-55099</v>
      </c>
      <c r="E542" s="60">
        <v>0</v>
      </c>
      <c r="F542" s="60">
        <v>0</v>
      </c>
      <c r="G542" s="60">
        <v>0</v>
      </c>
      <c r="H542" s="60">
        <v>2152951</v>
      </c>
      <c r="I542" s="60">
        <v>-2152951</v>
      </c>
      <c r="J542" s="60">
        <v>0</v>
      </c>
      <c r="K542" s="60">
        <v>351701</v>
      </c>
      <c r="L542" s="60">
        <v>-351701</v>
      </c>
      <c r="M542" s="60">
        <v>0</v>
      </c>
      <c r="N542" s="61">
        <v>0</v>
      </c>
    </row>
    <row r="543" spans="1:14" ht="15" x14ac:dyDescent="0.3">
      <c r="A543" s="54" t="s">
        <v>107</v>
      </c>
      <c r="B543" s="55" t="s">
        <v>46</v>
      </c>
      <c r="C543" s="60">
        <v>2357015</v>
      </c>
      <c r="D543" s="60">
        <v>-195323</v>
      </c>
      <c r="E543" s="60">
        <v>0</v>
      </c>
      <c r="F543" s="60">
        <v>0</v>
      </c>
      <c r="G543" s="60">
        <v>0</v>
      </c>
      <c r="H543" s="60">
        <v>2161692</v>
      </c>
      <c r="I543" s="60">
        <v>-2161692</v>
      </c>
      <c r="J543" s="60">
        <v>0</v>
      </c>
      <c r="K543" s="60">
        <v>0</v>
      </c>
      <c r="L543" s="60">
        <v>0</v>
      </c>
      <c r="M543" s="60">
        <v>0</v>
      </c>
      <c r="N543" s="61">
        <v>0</v>
      </c>
    </row>
    <row r="544" spans="1:14" ht="15" x14ac:dyDescent="0.3">
      <c r="A544" s="54" t="s">
        <v>107</v>
      </c>
      <c r="B544" s="55" t="s">
        <v>47</v>
      </c>
      <c r="C544" s="60">
        <v>2584488</v>
      </c>
      <c r="D544" s="60">
        <v>-79768</v>
      </c>
      <c r="E544" s="60">
        <v>0</v>
      </c>
      <c r="F544" s="60">
        <v>0</v>
      </c>
      <c r="G544" s="60">
        <v>0</v>
      </c>
      <c r="H544" s="60">
        <v>2504720</v>
      </c>
      <c r="I544" s="60">
        <v>-2504720</v>
      </c>
      <c r="J544" s="60">
        <v>0</v>
      </c>
      <c r="K544" s="60">
        <v>1</v>
      </c>
      <c r="L544" s="60">
        <v>-1</v>
      </c>
      <c r="M544" s="60">
        <v>0</v>
      </c>
      <c r="N544" s="62">
        <v>0</v>
      </c>
    </row>
    <row r="545" spans="1:14" ht="15" x14ac:dyDescent="0.3">
      <c r="A545" s="54" t="s">
        <v>107</v>
      </c>
      <c r="B545" s="55" t="s">
        <v>48</v>
      </c>
      <c r="C545" s="60">
        <v>2732040</v>
      </c>
      <c r="D545" s="60">
        <v>-280855</v>
      </c>
      <c r="E545" s="60">
        <v>0</v>
      </c>
      <c r="F545" s="60">
        <v>0</v>
      </c>
      <c r="G545" s="60">
        <v>0</v>
      </c>
      <c r="H545" s="60">
        <v>2451185</v>
      </c>
      <c r="I545" s="60">
        <v>-2451185</v>
      </c>
      <c r="J545" s="60">
        <v>0</v>
      </c>
      <c r="K545" s="60">
        <v>48177</v>
      </c>
      <c r="L545" s="60">
        <v>-48177</v>
      </c>
      <c r="M545" s="60">
        <v>0</v>
      </c>
      <c r="N545" s="62">
        <v>0</v>
      </c>
    </row>
    <row r="546" spans="1:14" ht="15" x14ac:dyDescent="0.3">
      <c r="A546" s="54" t="s">
        <v>107</v>
      </c>
      <c r="B546" s="55" t="s">
        <v>49</v>
      </c>
      <c r="C546" s="60">
        <v>2602010</v>
      </c>
      <c r="D546" s="60">
        <v>-349580</v>
      </c>
      <c r="E546" s="60">
        <v>0</v>
      </c>
      <c r="F546" s="60">
        <v>0</v>
      </c>
      <c r="G546" s="60">
        <v>0</v>
      </c>
      <c r="H546" s="60">
        <v>2252430</v>
      </c>
      <c r="I546" s="60">
        <v>-2252430</v>
      </c>
      <c r="J546" s="60">
        <v>0</v>
      </c>
      <c r="K546" s="60">
        <v>383170</v>
      </c>
      <c r="L546" s="60">
        <v>-383170</v>
      </c>
      <c r="M546" s="60">
        <v>0</v>
      </c>
      <c r="N546" s="62">
        <v>0</v>
      </c>
    </row>
    <row r="547" spans="1:14" ht="15" x14ac:dyDescent="0.3">
      <c r="A547" s="54" t="s">
        <v>107</v>
      </c>
      <c r="B547" s="55" t="s">
        <v>50</v>
      </c>
      <c r="C547" s="60">
        <v>2614806</v>
      </c>
      <c r="D547" s="60">
        <v>-553769</v>
      </c>
      <c r="E547" s="60">
        <v>0</v>
      </c>
      <c r="F547" s="60">
        <v>0</v>
      </c>
      <c r="G547" s="60">
        <v>0</v>
      </c>
      <c r="H547" s="60">
        <v>2061037</v>
      </c>
      <c r="I547" s="60">
        <v>-2061037</v>
      </c>
      <c r="J547" s="60">
        <v>0</v>
      </c>
      <c r="K547" s="60">
        <v>587701</v>
      </c>
      <c r="L547" s="60">
        <v>-587701</v>
      </c>
      <c r="M547" s="60">
        <v>0</v>
      </c>
      <c r="N547" s="62">
        <v>0</v>
      </c>
    </row>
    <row r="548" spans="1:14" ht="15" x14ac:dyDescent="0.3">
      <c r="A548" s="54" t="s">
        <v>107</v>
      </c>
      <c r="B548" s="55" t="s">
        <v>51</v>
      </c>
      <c r="C548" s="60">
        <v>2051096</v>
      </c>
      <c r="D548" s="60">
        <v>-190521</v>
      </c>
      <c r="E548" s="60">
        <v>0</v>
      </c>
      <c r="F548" s="60">
        <v>0</v>
      </c>
      <c r="G548" s="60">
        <v>0</v>
      </c>
      <c r="H548" s="60">
        <v>1860575</v>
      </c>
      <c r="I548" s="60">
        <v>-1860575</v>
      </c>
      <c r="J548" s="60">
        <v>0</v>
      </c>
      <c r="K548" s="60">
        <v>215643</v>
      </c>
      <c r="L548" s="60">
        <v>-215643</v>
      </c>
      <c r="M548" s="60">
        <v>0</v>
      </c>
      <c r="N548" s="62">
        <v>0</v>
      </c>
    </row>
    <row r="549" spans="1:14" ht="15" x14ac:dyDescent="0.3">
      <c r="A549" s="54" t="s">
        <v>107</v>
      </c>
      <c r="B549" s="55" t="s">
        <v>52</v>
      </c>
      <c r="C549" s="60">
        <v>1539002</v>
      </c>
      <c r="D549" s="60">
        <v>-46</v>
      </c>
      <c r="E549" s="60">
        <v>0</v>
      </c>
      <c r="F549" s="60">
        <v>0</v>
      </c>
      <c r="G549" s="60">
        <v>0</v>
      </c>
      <c r="H549" s="60">
        <v>1538956</v>
      </c>
      <c r="I549" s="60">
        <v>-1538956</v>
      </c>
      <c r="J549" s="60">
        <v>0</v>
      </c>
      <c r="K549" s="60">
        <v>0</v>
      </c>
      <c r="L549" s="60">
        <v>0</v>
      </c>
      <c r="M549" s="60">
        <v>0</v>
      </c>
      <c r="N549" s="62">
        <v>0</v>
      </c>
    </row>
    <row r="550" spans="1:14" ht="15" x14ac:dyDescent="0.3">
      <c r="A550" s="54" t="s">
        <v>107</v>
      </c>
      <c r="B550" s="55" t="s">
        <v>53</v>
      </c>
      <c r="C550" s="60">
        <v>873818</v>
      </c>
      <c r="D550" s="60">
        <v>-23</v>
      </c>
      <c r="E550" s="60">
        <v>0</v>
      </c>
      <c r="F550" s="60">
        <v>0</v>
      </c>
      <c r="G550" s="60">
        <v>0</v>
      </c>
      <c r="H550" s="60">
        <v>873795</v>
      </c>
      <c r="I550" s="60">
        <v>-873795</v>
      </c>
      <c r="J550" s="60">
        <v>0</v>
      </c>
      <c r="K550" s="60">
        <v>0</v>
      </c>
      <c r="L550" s="60">
        <v>0</v>
      </c>
      <c r="M550" s="60">
        <v>0</v>
      </c>
      <c r="N550" s="62">
        <v>0</v>
      </c>
    </row>
    <row r="551" spans="1:14" ht="15" x14ac:dyDescent="0.3">
      <c r="A551" s="54" t="s">
        <v>107</v>
      </c>
      <c r="B551" s="55" t="s">
        <v>54</v>
      </c>
      <c r="C551" s="60">
        <v>384658</v>
      </c>
      <c r="D551" s="60">
        <v>0</v>
      </c>
      <c r="E551" s="60">
        <v>0</v>
      </c>
      <c r="F551" s="60">
        <v>0</v>
      </c>
      <c r="G551" s="60">
        <v>0</v>
      </c>
      <c r="H551" s="60">
        <v>384658</v>
      </c>
      <c r="I551" s="60">
        <v>-384658</v>
      </c>
      <c r="J551" s="60">
        <v>0</v>
      </c>
      <c r="K551" s="60">
        <v>0</v>
      </c>
      <c r="L551" s="60">
        <v>0</v>
      </c>
      <c r="M551" s="60">
        <v>0</v>
      </c>
      <c r="N551" s="62">
        <v>0</v>
      </c>
    </row>
    <row r="552" spans="1:14" ht="15" x14ac:dyDescent="0.3">
      <c r="A552" s="54" t="s">
        <v>108</v>
      </c>
      <c r="B552" s="55" t="s">
        <v>47</v>
      </c>
      <c r="C552" s="60">
        <v>22714</v>
      </c>
      <c r="D552" s="60">
        <v>0</v>
      </c>
      <c r="E552" s="60">
        <v>0</v>
      </c>
      <c r="F552" s="60">
        <v>0</v>
      </c>
      <c r="G552" s="60">
        <v>0</v>
      </c>
      <c r="H552" s="60">
        <v>22714</v>
      </c>
      <c r="I552" s="60">
        <v>-22714</v>
      </c>
      <c r="J552" s="60">
        <v>0</v>
      </c>
      <c r="K552" s="60">
        <v>0</v>
      </c>
      <c r="L552" s="60">
        <v>0</v>
      </c>
      <c r="M552" s="60">
        <v>0</v>
      </c>
      <c r="N552" s="62">
        <v>0</v>
      </c>
    </row>
    <row r="553" spans="1:14" ht="15" x14ac:dyDescent="0.3">
      <c r="A553" s="54" t="s">
        <v>108</v>
      </c>
      <c r="B553" s="55" t="s">
        <v>48</v>
      </c>
      <c r="C553" s="60">
        <v>67916</v>
      </c>
      <c r="D553" s="60">
        <v>-1275</v>
      </c>
      <c r="E553" s="60">
        <v>0</v>
      </c>
      <c r="F553" s="60">
        <v>0</v>
      </c>
      <c r="G553" s="60">
        <v>0</v>
      </c>
      <c r="H553" s="60">
        <v>66641</v>
      </c>
      <c r="I553" s="60">
        <v>-66641</v>
      </c>
      <c r="J553" s="60">
        <v>0</v>
      </c>
      <c r="K553" s="60">
        <v>0</v>
      </c>
      <c r="L553" s="60">
        <v>0</v>
      </c>
      <c r="M553" s="60">
        <v>0</v>
      </c>
      <c r="N553" s="62">
        <v>0</v>
      </c>
    </row>
    <row r="554" spans="1:14" ht="15" x14ac:dyDescent="0.3">
      <c r="A554" s="54" t="s">
        <v>108</v>
      </c>
      <c r="B554" s="55" t="s">
        <v>49</v>
      </c>
      <c r="C554" s="60">
        <v>142096</v>
      </c>
      <c r="D554" s="60">
        <v>-185</v>
      </c>
      <c r="E554" s="60">
        <v>0</v>
      </c>
      <c r="F554" s="60">
        <v>0</v>
      </c>
      <c r="G554" s="60">
        <v>0</v>
      </c>
      <c r="H554" s="60">
        <v>141911</v>
      </c>
      <c r="I554" s="60">
        <v>-141911</v>
      </c>
      <c r="J554" s="60">
        <v>0</v>
      </c>
      <c r="K554" s="60">
        <v>0</v>
      </c>
      <c r="L554" s="60">
        <v>0</v>
      </c>
      <c r="M554" s="60">
        <v>0</v>
      </c>
      <c r="N554" s="62">
        <v>0</v>
      </c>
    </row>
    <row r="555" spans="1:14" ht="15" x14ac:dyDescent="0.3">
      <c r="A555" s="54" t="s">
        <v>108</v>
      </c>
      <c r="B555" s="55" t="s">
        <v>50</v>
      </c>
      <c r="C555" s="60">
        <v>274143</v>
      </c>
      <c r="D555" s="60">
        <v>-2148</v>
      </c>
      <c r="E555" s="60">
        <v>0</v>
      </c>
      <c r="F555" s="60">
        <v>0</v>
      </c>
      <c r="G555" s="60">
        <v>0</v>
      </c>
      <c r="H555" s="60">
        <v>271995</v>
      </c>
      <c r="I555" s="60">
        <v>-271995</v>
      </c>
      <c r="J555" s="60">
        <v>0</v>
      </c>
      <c r="K555" s="60">
        <v>0</v>
      </c>
      <c r="L555" s="60">
        <v>0</v>
      </c>
      <c r="M555" s="60">
        <v>0</v>
      </c>
      <c r="N555" s="62">
        <v>0</v>
      </c>
    </row>
    <row r="556" spans="1:14" ht="15" x14ac:dyDescent="0.3">
      <c r="A556" s="54" t="s">
        <v>108</v>
      </c>
      <c r="B556" s="55" t="s">
        <v>51</v>
      </c>
      <c r="C556" s="60">
        <v>830171</v>
      </c>
      <c r="D556" s="60">
        <v>-3105</v>
      </c>
      <c r="E556" s="60">
        <v>0</v>
      </c>
      <c r="F556" s="60">
        <v>0</v>
      </c>
      <c r="G556" s="60">
        <v>0</v>
      </c>
      <c r="H556" s="60">
        <v>827066</v>
      </c>
      <c r="I556" s="60">
        <v>-827066</v>
      </c>
      <c r="J556" s="60">
        <v>0</v>
      </c>
      <c r="K556" s="60">
        <v>0</v>
      </c>
      <c r="L556" s="60">
        <v>0</v>
      </c>
      <c r="M556" s="60">
        <v>0</v>
      </c>
      <c r="N556" s="61">
        <v>0</v>
      </c>
    </row>
    <row r="557" spans="1:14" ht="15" x14ac:dyDescent="0.3">
      <c r="A557" s="54" t="s">
        <v>108</v>
      </c>
      <c r="B557" s="55" t="s">
        <v>52</v>
      </c>
      <c r="C557" s="60">
        <v>376151</v>
      </c>
      <c r="D557" s="60">
        <v>-1281</v>
      </c>
      <c r="E557" s="60">
        <v>0</v>
      </c>
      <c r="F557" s="60">
        <v>0</v>
      </c>
      <c r="G557" s="60">
        <v>0</v>
      </c>
      <c r="H557" s="60">
        <v>374870</v>
      </c>
      <c r="I557" s="60">
        <v>-374870</v>
      </c>
      <c r="J557" s="60">
        <v>0</v>
      </c>
      <c r="K557" s="60">
        <v>0</v>
      </c>
      <c r="L557" s="60">
        <v>0</v>
      </c>
      <c r="M557" s="60">
        <v>0</v>
      </c>
      <c r="N557" s="61">
        <v>0</v>
      </c>
    </row>
    <row r="558" spans="1:14" ht="15" x14ac:dyDescent="0.3">
      <c r="A558" s="54" t="s">
        <v>109</v>
      </c>
      <c r="B558" s="55" t="s">
        <v>57</v>
      </c>
      <c r="C558" s="60">
        <v>3353</v>
      </c>
      <c r="D558" s="60">
        <v>0</v>
      </c>
      <c r="E558" s="60">
        <v>0</v>
      </c>
      <c r="F558" s="60">
        <v>0</v>
      </c>
      <c r="G558" s="60">
        <v>0</v>
      </c>
      <c r="H558" s="60">
        <v>3353</v>
      </c>
      <c r="I558" s="60">
        <v>-3353</v>
      </c>
      <c r="J558" s="60">
        <v>0</v>
      </c>
      <c r="K558" s="60">
        <v>0</v>
      </c>
      <c r="L558" s="60">
        <v>0</v>
      </c>
      <c r="M558" s="60">
        <v>0</v>
      </c>
      <c r="N558" s="61">
        <v>0</v>
      </c>
    </row>
    <row r="559" spans="1:14" ht="15" x14ac:dyDescent="0.3">
      <c r="A559" s="54" t="s">
        <v>109</v>
      </c>
      <c r="B559" s="55" t="s">
        <v>58</v>
      </c>
      <c r="C559" s="60">
        <v>10817</v>
      </c>
      <c r="D559" s="60">
        <v>-676</v>
      </c>
      <c r="E559" s="60">
        <v>0</v>
      </c>
      <c r="F559" s="60">
        <v>0</v>
      </c>
      <c r="G559" s="60">
        <v>0</v>
      </c>
      <c r="H559" s="60">
        <v>10141</v>
      </c>
      <c r="I559" s="60">
        <v>-10141</v>
      </c>
      <c r="J559" s="60">
        <v>0</v>
      </c>
      <c r="K559" s="60">
        <v>515</v>
      </c>
      <c r="L559" s="60">
        <v>-515</v>
      </c>
      <c r="M559" s="60">
        <v>0</v>
      </c>
      <c r="N559" s="61">
        <v>0</v>
      </c>
    </row>
    <row r="560" spans="1:14" ht="15" x14ac:dyDescent="0.3">
      <c r="A560" s="54" t="s">
        <v>110</v>
      </c>
      <c r="B560" s="55" t="s">
        <v>47</v>
      </c>
      <c r="C560" s="60">
        <v>79326</v>
      </c>
      <c r="D560" s="60">
        <v>0</v>
      </c>
      <c r="E560" s="60">
        <v>0</v>
      </c>
      <c r="F560" s="60">
        <v>0</v>
      </c>
      <c r="G560" s="60">
        <v>0</v>
      </c>
      <c r="H560" s="60">
        <v>79326</v>
      </c>
      <c r="I560" s="60">
        <v>-79326</v>
      </c>
      <c r="J560" s="60">
        <v>0</v>
      </c>
      <c r="K560" s="60">
        <v>0</v>
      </c>
      <c r="L560" s="60">
        <v>0</v>
      </c>
      <c r="M560" s="60">
        <v>0</v>
      </c>
      <c r="N560" s="61">
        <v>0</v>
      </c>
    </row>
    <row r="561" spans="1:14" ht="15" x14ac:dyDescent="0.3">
      <c r="A561" s="54" t="s">
        <v>110</v>
      </c>
      <c r="B561" s="55" t="s">
        <v>48</v>
      </c>
      <c r="C561" s="60">
        <v>109909</v>
      </c>
      <c r="D561" s="60">
        <v>-2822</v>
      </c>
      <c r="E561" s="60">
        <v>0</v>
      </c>
      <c r="F561" s="60">
        <v>0</v>
      </c>
      <c r="G561" s="60">
        <v>0</v>
      </c>
      <c r="H561" s="60">
        <v>107087</v>
      </c>
      <c r="I561" s="60">
        <v>-107087</v>
      </c>
      <c r="J561" s="60">
        <v>0</v>
      </c>
      <c r="K561" s="60">
        <v>0</v>
      </c>
      <c r="L561" s="60">
        <v>0</v>
      </c>
      <c r="M561" s="60">
        <v>0</v>
      </c>
      <c r="N561" s="61">
        <v>0</v>
      </c>
    </row>
    <row r="562" spans="1:14" ht="15" x14ac:dyDescent="0.3">
      <c r="A562" s="54" t="s">
        <v>110</v>
      </c>
      <c r="B562" s="55" t="s">
        <v>49</v>
      </c>
      <c r="C562" s="60">
        <v>42351</v>
      </c>
      <c r="D562" s="60">
        <v>-1000</v>
      </c>
      <c r="E562" s="60">
        <v>0</v>
      </c>
      <c r="F562" s="60">
        <v>0</v>
      </c>
      <c r="G562" s="60">
        <v>0</v>
      </c>
      <c r="H562" s="60">
        <v>41351</v>
      </c>
      <c r="I562" s="60">
        <v>-41351</v>
      </c>
      <c r="J562" s="60">
        <v>0</v>
      </c>
      <c r="K562" s="60">
        <v>0</v>
      </c>
      <c r="L562" s="60">
        <v>0</v>
      </c>
      <c r="M562" s="60">
        <v>0</v>
      </c>
      <c r="N562" s="61">
        <v>0</v>
      </c>
    </row>
    <row r="563" spans="1:14" ht="15" x14ac:dyDescent="0.3">
      <c r="A563" s="54" t="s">
        <v>110</v>
      </c>
      <c r="B563" s="55" t="s">
        <v>50</v>
      </c>
      <c r="C563" s="60">
        <v>99324</v>
      </c>
      <c r="D563" s="60">
        <v>-13</v>
      </c>
      <c r="E563" s="60">
        <v>0</v>
      </c>
      <c r="F563" s="60">
        <v>0</v>
      </c>
      <c r="G563" s="60">
        <v>0</v>
      </c>
      <c r="H563" s="60">
        <v>99311</v>
      </c>
      <c r="I563" s="60">
        <v>-99311</v>
      </c>
      <c r="J563" s="60">
        <v>0</v>
      </c>
      <c r="K563" s="60">
        <v>0</v>
      </c>
      <c r="L563" s="60">
        <v>0</v>
      </c>
      <c r="M563" s="60">
        <v>0</v>
      </c>
      <c r="N563" s="61">
        <v>0</v>
      </c>
    </row>
    <row r="564" spans="1:14" ht="15" x14ac:dyDescent="0.3">
      <c r="A564" s="54" t="s">
        <v>110</v>
      </c>
      <c r="B564" s="55" t="s">
        <v>51</v>
      </c>
      <c r="C564" s="60">
        <v>135440</v>
      </c>
      <c r="D564" s="60">
        <v>-1000</v>
      </c>
      <c r="E564" s="60">
        <v>0</v>
      </c>
      <c r="F564" s="60">
        <v>0</v>
      </c>
      <c r="G564" s="60">
        <v>0</v>
      </c>
      <c r="H564" s="60">
        <v>134440</v>
      </c>
      <c r="I564" s="60">
        <v>-134440</v>
      </c>
      <c r="J564" s="60">
        <v>0</v>
      </c>
      <c r="K564" s="60">
        <v>0</v>
      </c>
      <c r="L564" s="60">
        <v>0</v>
      </c>
      <c r="M564" s="60">
        <v>0</v>
      </c>
      <c r="N564" s="61">
        <v>0</v>
      </c>
    </row>
    <row r="565" spans="1:14" ht="15" x14ac:dyDescent="0.3">
      <c r="A565" s="54" t="s">
        <v>110</v>
      </c>
      <c r="B565" s="55" t="s">
        <v>52</v>
      </c>
      <c r="C565" s="60">
        <v>19681</v>
      </c>
      <c r="D565" s="60">
        <v>0</v>
      </c>
      <c r="E565" s="60">
        <v>0</v>
      </c>
      <c r="F565" s="60">
        <v>0</v>
      </c>
      <c r="G565" s="60">
        <v>0</v>
      </c>
      <c r="H565" s="60">
        <v>19681</v>
      </c>
      <c r="I565" s="60">
        <v>-19681</v>
      </c>
      <c r="J565" s="60">
        <v>0</v>
      </c>
      <c r="K565" s="60">
        <v>0</v>
      </c>
      <c r="L565" s="60">
        <v>0</v>
      </c>
      <c r="M565" s="60">
        <v>0</v>
      </c>
      <c r="N565" s="61">
        <v>0</v>
      </c>
    </row>
    <row r="566" spans="1:14" ht="15" x14ac:dyDescent="0.3">
      <c r="A566" s="54" t="s">
        <v>111</v>
      </c>
      <c r="B566" s="55" t="s">
        <v>41</v>
      </c>
      <c r="C566" s="60">
        <v>4297</v>
      </c>
      <c r="D566" s="60">
        <v>0</v>
      </c>
      <c r="E566" s="60">
        <v>0</v>
      </c>
      <c r="F566" s="60">
        <v>0</v>
      </c>
      <c r="G566" s="60">
        <v>0</v>
      </c>
      <c r="H566" s="60">
        <v>4297</v>
      </c>
      <c r="I566" s="60">
        <v>0</v>
      </c>
      <c r="J566" s="60">
        <v>4297</v>
      </c>
      <c r="K566" s="60">
        <v>0</v>
      </c>
      <c r="L566" s="60">
        <v>0</v>
      </c>
      <c r="M566" s="60">
        <v>0</v>
      </c>
      <c r="N566" s="61">
        <v>4297</v>
      </c>
    </row>
    <row r="567" spans="1:14" ht="15" x14ac:dyDescent="0.3">
      <c r="A567" s="54" t="s">
        <v>111</v>
      </c>
      <c r="B567" s="55" t="s">
        <v>42</v>
      </c>
      <c r="C567" s="60">
        <v>5788</v>
      </c>
      <c r="D567" s="60">
        <v>0</v>
      </c>
      <c r="E567" s="60">
        <v>0</v>
      </c>
      <c r="F567" s="60">
        <v>0</v>
      </c>
      <c r="G567" s="60">
        <v>0</v>
      </c>
      <c r="H567" s="60">
        <v>5788</v>
      </c>
      <c r="I567" s="60">
        <v>0</v>
      </c>
      <c r="J567" s="60">
        <v>5788</v>
      </c>
      <c r="K567" s="60">
        <v>0</v>
      </c>
      <c r="L567" s="60">
        <v>0</v>
      </c>
      <c r="M567" s="60">
        <v>0</v>
      </c>
      <c r="N567" s="61">
        <v>5788</v>
      </c>
    </row>
    <row r="568" spans="1:14" ht="15" x14ac:dyDescent="0.3">
      <c r="A568" s="54" t="s">
        <v>111</v>
      </c>
      <c r="B568" s="55" t="s">
        <v>43</v>
      </c>
      <c r="C568" s="60">
        <v>6648</v>
      </c>
      <c r="D568" s="60">
        <v>0</v>
      </c>
      <c r="E568" s="60">
        <v>0</v>
      </c>
      <c r="F568" s="60">
        <v>0</v>
      </c>
      <c r="G568" s="60">
        <v>0</v>
      </c>
      <c r="H568" s="60">
        <v>6648</v>
      </c>
      <c r="I568" s="60">
        <v>-6648</v>
      </c>
      <c r="J568" s="60">
        <v>0</v>
      </c>
      <c r="K568" s="60">
        <v>1371</v>
      </c>
      <c r="L568" s="60">
        <v>-1371</v>
      </c>
      <c r="M568" s="60">
        <v>0</v>
      </c>
      <c r="N568" s="61">
        <v>0</v>
      </c>
    </row>
    <row r="569" spans="1:14" ht="15" x14ac:dyDescent="0.3">
      <c r="A569" s="54" t="s">
        <v>111</v>
      </c>
      <c r="B569" s="55" t="s">
        <v>44</v>
      </c>
      <c r="C569" s="60">
        <v>15159</v>
      </c>
      <c r="D569" s="60">
        <v>0</v>
      </c>
      <c r="E569" s="60">
        <v>0</v>
      </c>
      <c r="F569" s="60">
        <v>0</v>
      </c>
      <c r="G569" s="60">
        <v>0</v>
      </c>
      <c r="H569" s="60">
        <v>15159</v>
      </c>
      <c r="I569" s="60">
        <v>-15159</v>
      </c>
      <c r="J569" s="60">
        <v>0</v>
      </c>
      <c r="K569" s="60">
        <v>0</v>
      </c>
      <c r="L569" s="60">
        <v>0</v>
      </c>
      <c r="M569" s="60">
        <v>0</v>
      </c>
      <c r="N569" s="61">
        <v>0</v>
      </c>
    </row>
    <row r="570" spans="1:14" ht="15" x14ac:dyDescent="0.3">
      <c r="A570" s="54" t="s">
        <v>111</v>
      </c>
      <c r="B570" s="55" t="s">
        <v>45</v>
      </c>
      <c r="C570" s="60">
        <v>20132</v>
      </c>
      <c r="D570" s="60">
        <v>-657</v>
      </c>
      <c r="E570" s="60">
        <v>0</v>
      </c>
      <c r="F570" s="60">
        <v>0</v>
      </c>
      <c r="G570" s="60">
        <v>0</v>
      </c>
      <c r="H570" s="60">
        <v>19475</v>
      </c>
      <c r="I570" s="60">
        <v>-19475</v>
      </c>
      <c r="J570" s="60">
        <v>0</v>
      </c>
      <c r="K570" s="60">
        <v>0</v>
      </c>
      <c r="L570" s="60">
        <v>0</v>
      </c>
      <c r="M570" s="60">
        <v>0</v>
      </c>
      <c r="N570" s="61">
        <v>0</v>
      </c>
    </row>
    <row r="571" spans="1:14" ht="15" x14ac:dyDescent="0.3">
      <c r="A571" s="54" t="s">
        <v>111</v>
      </c>
      <c r="B571" s="55" t="s">
        <v>46</v>
      </c>
      <c r="C571" s="60">
        <v>11175</v>
      </c>
      <c r="D571" s="60">
        <v>0</v>
      </c>
      <c r="E571" s="60">
        <v>0</v>
      </c>
      <c r="F571" s="60">
        <v>0</v>
      </c>
      <c r="G571" s="60">
        <v>0</v>
      </c>
      <c r="H571" s="60">
        <v>11175</v>
      </c>
      <c r="I571" s="60">
        <v>-11175</v>
      </c>
      <c r="J571" s="60">
        <v>0</v>
      </c>
      <c r="K571" s="60">
        <v>0</v>
      </c>
      <c r="L571" s="60">
        <v>0</v>
      </c>
      <c r="M571" s="60">
        <v>0</v>
      </c>
      <c r="N571" s="61">
        <v>0</v>
      </c>
    </row>
    <row r="572" spans="1:14" ht="15" x14ac:dyDescent="0.3">
      <c r="A572" s="54" t="s">
        <v>111</v>
      </c>
      <c r="B572" s="55" t="s">
        <v>47</v>
      </c>
      <c r="C572" s="60">
        <v>13341</v>
      </c>
      <c r="D572" s="60">
        <v>0</v>
      </c>
      <c r="E572" s="60">
        <v>0</v>
      </c>
      <c r="F572" s="60">
        <v>0</v>
      </c>
      <c r="G572" s="60">
        <v>0</v>
      </c>
      <c r="H572" s="60">
        <v>13341</v>
      </c>
      <c r="I572" s="60">
        <v>-13341</v>
      </c>
      <c r="J572" s="60">
        <v>0</v>
      </c>
      <c r="K572" s="60">
        <v>0</v>
      </c>
      <c r="L572" s="60">
        <v>0</v>
      </c>
      <c r="M572" s="60">
        <v>0</v>
      </c>
      <c r="N572" s="61">
        <v>0</v>
      </c>
    </row>
    <row r="573" spans="1:14" ht="15" x14ac:dyDescent="0.3">
      <c r="A573" s="54" t="s">
        <v>111</v>
      </c>
      <c r="B573" s="55" t="s">
        <v>48</v>
      </c>
      <c r="C573" s="60">
        <v>15254</v>
      </c>
      <c r="D573" s="60">
        <v>0</v>
      </c>
      <c r="E573" s="60">
        <v>0</v>
      </c>
      <c r="F573" s="60">
        <v>0</v>
      </c>
      <c r="G573" s="60">
        <v>0</v>
      </c>
      <c r="H573" s="60">
        <v>15254</v>
      </c>
      <c r="I573" s="60">
        <v>-15254</v>
      </c>
      <c r="J573" s="60">
        <v>0</v>
      </c>
      <c r="K573" s="60">
        <v>0</v>
      </c>
      <c r="L573" s="60">
        <v>0</v>
      </c>
      <c r="M573" s="60">
        <v>0</v>
      </c>
      <c r="N573" s="61">
        <v>0</v>
      </c>
    </row>
    <row r="574" spans="1:14" ht="15" x14ac:dyDescent="0.3">
      <c r="A574" s="54" t="s">
        <v>111</v>
      </c>
      <c r="B574" s="55" t="s">
        <v>49</v>
      </c>
      <c r="C574" s="60">
        <v>16797</v>
      </c>
      <c r="D574" s="60">
        <v>0</v>
      </c>
      <c r="E574" s="60">
        <v>0</v>
      </c>
      <c r="F574" s="60">
        <v>0</v>
      </c>
      <c r="G574" s="60">
        <v>0</v>
      </c>
      <c r="H574" s="60">
        <v>16797</v>
      </c>
      <c r="I574" s="60">
        <v>-16797</v>
      </c>
      <c r="J574" s="60">
        <v>0</v>
      </c>
      <c r="K574" s="60">
        <v>0</v>
      </c>
      <c r="L574" s="60">
        <v>0</v>
      </c>
      <c r="M574" s="60">
        <v>0</v>
      </c>
      <c r="N574" s="61">
        <v>0</v>
      </c>
    </row>
    <row r="575" spans="1:14" ht="15" x14ac:dyDescent="0.3">
      <c r="A575" s="54" t="s">
        <v>111</v>
      </c>
      <c r="B575" s="55" t="s">
        <v>50</v>
      </c>
      <c r="C575" s="60">
        <v>16787</v>
      </c>
      <c r="D575" s="60">
        <v>0</v>
      </c>
      <c r="E575" s="60">
        <v>0</v>
      </c>
      <c r="F575" s="60">
        <v>0</v>
      </c>
      <c r="G575" s="60">
        <v>0</v>
      </c>
      <c r="H575" s="60">
        <v>16787</v>
      </c>
      <c r="I575" s="60">
        <v>-16787</v>
      </c>
      <c r="J575" s="60">
        <v>0</v>
      </c>
      <c r="K575" s="60">
        <v>0</v>
      </c>
      <c r="L575" s="60">
        <v>0</v>
      </c>
      <c r="M575" s="60">
        <v>0</v>
      </c>
      <c r="N575" s="61">
        <v>0</v>
      </c>
    </row>
    <row r="576" spans="1:14" ht="15" x14ac:dyDescent="0.3">
      <c r="A576" s="54" t="s">
        <v>112</v>
      </c>
      <c r="B576" s="55" t="s">
        <v>42</v>
      </c>
      <c r="C576" s="60">
        <v>3493</v>
      </c>
      <c r="D576" s="60">
        <v>-3493</v>
      </c>
      <c r="E576" s="60">
        <v>0</v>
      </c>
      <c r="F576" s="60">
        <v>0</v>
      </c>
      <c r="G576" s="60">
        <v>0</v>
      </c>
      <c r="H576" s="60">
        <v>0</v>
      </c>
      <c r="I576" s="60">
        <v>0</v>
      </c>
      <c r="J576" s="60">
        <v>0</v>
      </c>
      <c r="K576" s="60">
        <v>0</v>
      </c>
      <c r="L576" s="60">
        <v>0</v>
      </c>
      <c r="M576" s="60">
        <v>0</v>
      </c>
      <c r="N576" s="61">
        <v>0</v>
      </c>
    </row>
    <row r="577" spans="1:14" ht="15" x14ac:dyDescent="0.3">
      <c r="A577" s="54" t="s">
        <v>113</v>
      </c>
      <c r="B577" s="55" t="s">
        <v>57</v>
      </c>
      <c r="C577" s="60">
        <v>810</v>
      </c>
      <c r="D577" s="60">
        <v>0</v>
      </c>
      <c r="E577" s="60">
        <v>0</v>
      </c>
      <c r="F577" s="60">
        <v>0</v>
      </c>
      <c r="G577" s="60">
        <v>0</v>
      </c>
      <c r="H577" s="60">
        <v>810</v>
      </c>
      <c r="I577" s="60">
        <v>-810</v>
      </c>
      <c r="J577" s="60">
        <v>0</v>
      </c>
      <c r="K577" s="60">
        <v>0</v>
      </c>
      <c r="L577" s="60">
        <v>0</v>
      </c>
      <c r="M577" s="60">
        <v>0</v>
      </c>
      <c r="N577" s="61">
        <v>0</v>
      </c>
    </row>
    <row r="578" spans="1:14" ht="15" x14ac:dyDescent="0.3">
      <c r="A578" s="54" t="s">
        <v>113</v>
      </c>
      <c r="B578" s="55" t="s">
        <v>58</v>
      </c>
      <c r="C578" s="60">
        <v>4821</v>
      </c>
      <c r="D578" s="60">
        <v>0</v>
      </c>
      <c r="E578" s="60">
        <v>0</v>
      </c>
      <c r="F578" s="60">
        <v>0</v>
      </c>
      <c r="G578" s="60">
        <v>0</v>
      </c>
      <c r="H578" s="60">
        <v>4821</v>
      </c>
      <c r="I578" s="60">
        <v>-4821</v>
      </c>
      <c r="J578" s="60">
        <v>0</v>
      </c>
      <c r="K578" s="60">
        <v>0</v>
      </c>
      <c r="L578" s="60">
        <v>0</v>
      </c>
      <c r="M578" s="60">
        <v>0</v>
      </c>
      <c r="N578" s="61">
        <v>0</v>
      </c>
    </row>
    <row r="579" spans="1:14" ht="15" x14ac:dyDescent="0.3">
      <c r="A579" s="54" t="s">
        <v>114</v>
      </c>
      <c r="B579" s="55" t="s">
        <v>41</v>
      </c>
      <c r="C579" s="60">
        <v>100886</v>
      </c>
      <c r="D579" s="60">
        <v>0</v>
      </c>
      <c r="E579" s="60">
        <v>0</v>
      </c>
      <c r="F579" s="60">
        <v>0</v>
      </c>
      <c r="G579" s="60">
        <v>0</v>
      </c>
      <c r="H579" s="60">
        <v>100886</v>
      </c>
      <c r="I579" s="60">
        <v>-100886</v>
      </c>
      <c r="J579" s="60">
        <v>0</v>
      </c>
      <c r="K579" s="60">
        <v>0</v>
      </c>
      <c r="L579" s="60">
        <v>0</v>
      </c>
      <c r="M579" s="60">
        <v>0</v>
      </c>
      <c r="N579" s="61">
        <v>0</v>
      </c>
    </row>
    <row r="580" spans="1:14" ht="15" x14ac:dyDescent="0.3">
      <c r="A580" s="54" t="s">
        <v>114</v>
      </c>
      <c r="B580" s="55" t="s">
        <v>42</v>
      </c>
      <c r="C580" s="60">
        <v>146297</v>
      </c>
      <c r="D580" s="60">
        <v>-297</v>
      </c>
      <c r="E580" s="60">
        <v>0</v>
      </c>
      <c r="F580" s="60">
        <v>0</v>
      </c>
      <c r="G580" s="60">
        <v>0</v>
      </c>
      <c r="H580" s="60">
        <v>146000</v>
      </c>
      <c r="I580" s="60">
        <v>-146000</v>
      </c>
      <c r="J580" s="60">
        <v>0</v>
      </c>
      <c r="K580" s="60">
        <v>0</v>
      </c>
      <c r="L580" s="60">
        <v>0</v>
      </c>
      <c r="M580" s="60">
        <v>0</v>
      </c>
      <c r="N580" s="61">
        <v>0</v>
      </c>
    </row>
    <row r="581" spans="1:14" ht="15" x14ac:dyDescent="0.3">
      <c r="A581" s="54" t="s">
        <v>114</v>
      </c>
      <c r="B581" s="55" t="s">
        <v>43</v>
      </c>
      <c r="C581" s="60">
        <v>100881</v>
      </c>
      <c r="D581" s="60">
        <v>-1365</v>
      </c>
      <c r="E581" s="60">
        <v>0</v>
      </c>
      <c r="F581" s="60">
        <v>0</v>
      </c>
      <c r="G581" s="60">
        <v>0</v>
      </c>
      <c r="H581" s="60">
        <v>99516</v>
      </c>
      <c r="I581" s="60">
        <v>-99516</v>
      </c>
      <c r="J581" s="60">
        <v>0</v>
      </c>
      <c r="K581" s="60">
        <v>0</v>
      </c>
      <c r="L581" s="60">
        <v>0</v>
      </c>
      <c r="M581" s="60">
        <v>0</v>
      </c>
      <c r="N581" s="61">
        <v>0</v>
      </c>
    </row>
    <row r="582" spans="1:14" ht="15" x14ac:dyDescent="0.3">
      <c r="A582" s="54" t="s">
        <v>114</v>
      </c>
      <c r="B582" s="55" t="s">
        <v>44</v>
      </c>
      <c r="C582" s="60">
        <v>79611</v>
      </c>
      <c r="D582" s="60">
        <v>-4617</v>
      </c>
      <c r="E582" s="60">
        <v>0</v>
      </c>
      <c r="F582" s="60">
        <v>0</v>
      </c>
      <c r="G582" s="60">
        <v>0</v>
      </c>
      <c r="H582" s="60">
        <v>74994</v>
      </c>
      <c r="I582" s="60">
        <v>-74994</v>
      </c>
      <c r="J582" s="60">
        <v>0</v>
      </c>
      <c r="K582" s="60">
        <v>0</v>
      </c>
      <c r="L582" s="60">
        <v>0</v>
      </c>
      <c r="M582" s="60">
        <v>0</v>
      </c>
      <c r="N582" s="61">
        <v>0</v>
      </c>
    </row>
    <row r="583" spans="1:14" ht="15" x14ac:dyDescent="0.3">
      <c r="A583" s="54" t="s">
        <v>114</v>
      </c>
      <c r="B583" s="55" t="s">
        <v>45</v>
      </c>
      <c r="C583" s="60">
        <v>85115</v>
      </c>
      <c r="D583" s="60">
        <v>-1445</v>
      </c>
      <c r="E583" s="60">
        <v>0</v>
      </c>
      <c r="F583" s="60">
        <v>0</v>
      </c>
      <c r="G583" s="60">
        <v>0</v>
      </c>
      <c r="H583" s="60">
        <v>83670</v>
      </c>
      <c r="I583" s="60">
        <v>-83670</v>
      </c>
      <c r="J583" s="60">
        <v>0</v>
      </c>
      <c r="K583" s="60">
        <v>0</v>
      </c>
      <c r="L583" s="60">
        <v>0</v>
      </c>
      <c r="M583" s="60">
        <v>0</v>
      </c>
      <c r="N583" s="61">
        <v>0</v>
      </c>
    </row>
    <row r="584" spans="1:14" ht="15" x14ac:dyDescent="0.3">
      <c r="A584" s="54" t="s">
        <v>114</v>
      </c>
      <c r="B584" s="55" t="s">
        <v>46</v>
      </c>
      <c r="C584" s="60">
        <v>70665</v>
      </c>
      <c r="D584" s="60">
        <v>-1497</v>
      </c>
      <c r="E584" s="60">
        <v>0</v>
      </c>
      <c r="F584" s="60">
        <v>0</v>
      </c>
      <c r="G584" s="60">
        <v>0</v>
      </c>
      <c r="H584" s="60">
        <v>69168</v>
      </c>
      <c r="I584" s="60">
        <v>-69168</v>
      </c>
      <c r="J584" s="60">
        <v>0</v>
      </c>
      <c r="K584" s="60">
        <v>0</v>
      </c>
      <c r="L584" s="60">
        <v>0</v>
      </c>
      <c r="M584" s="60">
        <v>0</v>
      </c>
      <c r="N584" s="61">
        <v>0</v>
      </c>
    </row>
    <row r="585" spans="1:14" ht="15" x14ac:dyDescent="0.3">
      <c r="A585" s="54" t="s">
        <v>114</v>
      </c>
      <c r="B585" s="55" t="s">
        <v>47</v>
      </c>
      <c r="C585" s="60">
        <v>61150</v>
      </c>
      <c r="D585" s="60">
        <v>-1649</v>
      </c>
      <c r="E585" s="60">
        <v>0</v>
      </c>
      <c r="F585" s="60">
        <v>0</v>
      </c>
      <c r="G585" s="60">
        <v>0</v>
      </c>
      <c r="H585" s="60">
        <v>59501</v>
      </c>
      <c r="I585" s="60">
        <v>-59501</v>
      </c>
      <c r="J585" s="60">
        <v>0</v>
      </c>
      <c r="K585" s="60">
        <v>0</v>
      </c>
      <c r="L585" s="60">
        <v>0</v>
      </c>
      <c r="M585" s="60">
        <v>0</v>
      </c>
      <c r="N585" s="61">
        <v>0</v>
      </c>
    </row>
    <row r="586" spans="1:14" ht="15" x14ac:dyDescent="0.3">
      <c r="A586" s="54" t="s">
        <v>114</v>
      </c>
      <c r="B586" s="55" t="s">
        <v>48</v>
      </c>
      <c r="C586" s="60">
        <v>76627</v>
      </c>
      <c r="D586" s="60">
        <v>-1571</v>
      </c>
      <c r="E586" s="60">
        <v>0</v>
      </c>
      <c r="F586" s="60">
        <v>0</v>
      </c>
      <c r="G586" s="60">
        <v>0</v>
      </c>
      <c r="H586" s="60">
        <v>75056</v>
      </c>
      <c r="I586" s="60">
        <v>-75056</v>
      </c>
      <c r="J586" s="60">
        <v>0</v>
      </c>
      <c r="K586" s="60">
        <v>0</v>
      </c>
      <c r="L586" s="60">
        <v>0</v>
      </c>
      <c r="M586" s="60">
        <v>0</v>
      </c>
      <c r="N586" s="61">
        <v>0</v>
      </c>
    </row>
    <row r="587" spans="1:14" ht="15" x14ac:dyDescent="0.3">
      <c r="A587" s="54" t="s">
        <v>114</v>
      </c>
      <c r="B587" s="55" t="s">
        <v>49</v>
      </c>
      <c r="C587" s="60">
        <v>57912</v>
      </c>
      <c r="D587" s="60">
        <v>-1910</v>
      </c>
      <c r="E587" s="60">
        <v>0</v>
      </c>
      <c r="F587" s="60">
        <v>0</v>
      </c>
      <c r="G587" s="60">
        <v>0</v>
      </c>
      <c r="H587" s="60">
        <v>56002</v>
      </c>
      <c r="I587" s="60">
        <v>-56002</v>
      </c>
      <c r="J587" s="60">
        <v>0</v>
      </c>
      <c r="K587" s="60">
        <v>0</v>
      </c>
      <c r="L587" s="60">
        <v>0</v>
      </c>
      <c r="M587" s="60">
        <v>0</v>
      </c>
      <c r="N587" s="61">
        <v>0</v>
      </c>
    </row>
    <row r="588" spans="1:14" ht="15" x14ac:dyDescent="0.3">
      <c r="A588" s="54" t="s">
        <v>365</v>
      </c>
      <c r="B588" s="55" t="s">
        <v>40</v>
      </c>
      <c r="C588" s="60">
        <v>4732</v>
      </c>
      <c r="D588" s="60">
        <v>0</v>
      </c>
      <c r="E588" s="60">
        <v>0</v>
      </c>
      <c r="F588" s="60">
        <v>0</v>
      </c>
      <c r="G588" s="60">
        <v>0</v>
      </c>
      <c r="H588" s="60">
        <v>4732</v>
      </c>
      <c r="I588" s="60">
        <v>0</v>
      </c>
      <c r="J588" s="60">
        <v>4732</v>
      </c>
      <c r="K588" s="60">
        <v>0</v>
      </c>
      <c r="L588" s="60">
        <v>0</v>
      </c>
      <c r="M588" s="60">
        <v>0</v>
      </c>
      <c r="N588" s="61">
        <v>4732</v>
      </c>
    </row>
    <row r="589" spans="1:14" ht="15" x14ac:dyDescent="0.3">
      <c r="A589" s="54" t="s">
        <v>365</v>
      </c>
      <c r="B589" s="55" t="s">
        <v>41</v>
      </c>
      <c r="C589" s="60">
        <v>31906</v>
      </c>
      <c r="D589" s="60">
        <v>0</v>
      </c>
      <c r="E589" s="60">
        <v>0</v>
      </c>
      <c r="F589" s="60">
        <v>0</v>
      </c>
      <c r="G589" s="60">
        <v>0</v>
      </c>
      <c r="H589" s="60">
        <v>31906</v>
      </c>
      <c r="I589" s="60">
        <v>0</v>
      </c>
      <c r="J589" s="60">
        <v>31906</v>
      </c>
      <c r="K589" s="60">
        <v>0</v>
      </c>
      <c r="L589" s="60">
        <v>0</v>
      </c>
      <c r="M589" s="60">
        <v>0</v>
      </c>
      <c r="N589" s="61">
        <v>31906</v>
      </c>
    </row>
    <row r="590" spans="1:14" ht="15" x14ac:dyDescent="0.3">
      <c r="A590" s="54" t="s">
        <v>365</v>
      </c>
      <c r="B590" s="55" t="s">
        <v>42</v>
      </c>
      <c r="C590" s="60">
        <v>30213</v>
      </c>
      <c r="D590" s="60">
        <v>-2438</v>
      </c>
      <c r="E590" s="60">
        <v>0</v>
      </c>
      <c r="F590" s="60">
        <v>0</v>
      </c>
      <c r="G590" s="60">
        <v>0</v>
      </c>
      <c r="H590" s="60">
        <v>27775</v>
      </c>
      <c r="I590" s="60">
        <v>0</v>
      </c>
      <c r="J590" s="60">
        <v>27775</v>
      </c>
      <c r="K590" s="60">
        <v>0</v>
      </c>
      <c r="L590" s="60">
        <v>0</v>
      </c>
      <c r="M590" s="60">
        <v>0</v>
      </c>
      <c r="N590" s="61">
        <v>27775</v>
      </c>
    </row>
    <row r="591" spans="1:14" ht="15" x14ac:dyDescent="0.3">
      <c r="A591" s="54" t="s">
        <v>365</v>
      </c>
      <c r="B591" s="55" t="s">
        <v>43</v>
      </c>
      <c r="C591" s="60">
        <v>19076</v>
      </c>
      <c r="D591" s="60">
        <v>-1733</v>
      </c>
      <c r="E591" s="60">
        <v>0</v>
      </c>
      <c r="F591" s="60">
        <v>0</v>
      </c>
      <c r="G591" s="60">
        <v>0</v>
      </c>
      <c r="H591" s="60">
        <v>17343</v>
      </c>
      <c r="I591" s="60">
        <v>0</v>
      </c>
      <c r="J591" s="60">
        <v>17343</v>
      </c>
      <c r="K591" s="60">
        <v>0</v>
      </c>
      <c r="L591" s="60">
        <v>0</v>
      </c>
      <c r="M591" s="60">
        <v>0</v>
      </c>
      <c r="N591" s="61">
        <v>17343</v>
      </c>
    </row>
    <row r="592" spans="1:14" ht="15" x14ac:dyDescent="0.3">
      <c r="A592" s="54" t="s">
        <v>365</v>
      </c>
      <c r="B592" s="55" t="s">
        <v>44</v>
      </c>
      <c r="C592" s="60">
        <v>16259</v>
      </c>
      <c r="D592" s="60">
        <v>-1441</v>
      </c>
      <c r="E592" s="60">
        <v>0</v>
      </c>
      <c r="F592" s="60">
        <v>0</v>
      </c>
      <c r="G592" s="60">
        <v>0</v>
      </c>
      <c r="H592" s="60">
        <v>14818</v>
      </c>
      <c r="I592" s="60">
        <v>0</v>
      </c>
      <c r="J592" s="60">
        <v>14818</v>
      </c>
      <c r="K592" s="60">
        <v>0</v>
      </c>
      <c r="L592" s="60">
        <v>0</v>
      </c>
      <c r="M592" s="60">
        <v>0</v>
      </c>
      <c r="N592" s="61">
        <v>14818</v>
      </c>
    </row>
    <row r="593" spans="1:14" ht="15" x14ac:dyDescent="0.3">
      <c r="A593" s="54" t="s">
        <v>365</v>
      </c>
      <c r="B593" s="55" t="s">
        <v>45</v>
      </c>
      <c r="C593" s="60">
        <v>10428</v>
      </c>
      <c r="D593" s="60">
        <v>-1043</v>
      </c>
      <c r="E593" s="60">
        <v>0</v>
      </c>
      <c r="F593" s="60">
        <v>0</v>
      </c>
      <c r="G593" s="60">
        <v>0</v>
      </c>
      <c r="H593" s="60">
        <v>9385</v>
      </c>
      <c r="I593" s="60">
        <v>0</v>
      </c>
      <c r="J593" s="60">
        <v>9385</v>
      </c>
      <c r="K593" s="60">
        <v>0</v>
      </c>
      <c r="L593" s="60">
        <v>0</v>
      </c>
      <c r="M593" s="60">
        <v>0</v>
      </c>
      <c r="N593" s="61">
        <v>9385</v>
      </c>
    </row>
    <row r="594" spans="1:14" ht="15" x14ac:dyDescent="0.3">
      <c r="A594" s="54" t="s">
        <v>365</v>
      </c>
      <c r="B594" s="55" t="s">
        <v>46</v>
      </c>
      <c r="C594" s="60">
        <v>11468</v>
      </c>
      <c r="D594" s="60">
        <v>-1037</v>
      </c>
      <c r="E594" s="60">
        <v>0</v>
      </c>
      <c r="F594" s="60">
        <v>0</v>
      </c>
      <c r="G594" s="60">
        <v>0</v>
      </c>
      <c r="H594" s="60">
        <v>10431</v>
      </c>
      <c r="I594" s="60">
        <v>0</v>
      </c>
      <c r="J594" s="60">
        <v>10431</v>
      </c>
      <c r="K594" s="60">
        <v>0</v>
      </c>
      <c r="L594" s="60">
        <v>0</v>
      </c>
      <c r="M594" s="60">
        <v>0</v>
      </c>
      <c r="N594" s="61">
        <v>10431</v>
      </c>
    </row>
    <row r="595" spans="1:14" ht="15" x14ac:dyDescent="0.3">
      <c r="A595" s="54" t="s">
        <v>365</v>
      </c>
      <c r="B595" s="55" t="s">
        <v>47</v>
      </c>
      <c r="C595" s="60">
        <v>13552</v>
      </c>
      <c r="D595" s="60">
        <v>-1142</v>
      </c>
      <c r="E595" s="60">
        <v>0</v>
      </c>
      <c r="F595" s="60">
        <v>0</v>
      </c>
      <c r="G595" s="60">
        <v>0</v>
      </c>
      <c r="H595" s="60">
        <v>12410</v>
      </c>
      <c r="I595" s="60">
        <v>0</v>
      </c>
      <c r="J595" s="60">
        <v>12410</v>
      </c>
      <c r="K595" s="60">
        <v>0</v>
      </c>
      <c r="L595" s="60">
        <v>0</v>
      </c>
      <c r="M595" s="60">
        <v>0</v>
      </c>
      <c r="N595" s="61">
        <v>12410</v>
      </c>
    </row>
    <row r="596" spans="1:14" ht="15" x14ac:dyDescent="0.3">
      <c r="A596" s="54" t="s">
        <v>365</v>
      </c>
      <c r="B596" s="55" t="s">
        <v>48</v>
      </c>
      <c r="C596" s="60">
        <v>16677</v>
      </c>
      <c r="D596" s="60">
        <v>-1469</v>
      </c>
      <c r="E596" s="60">
        <v>0</v>
      </c>
      <c r="F596" s="60">
        <v>0</v>
      </c>
      <c r="G596" s="60">
        <v>0</v>
      </c>
      <c r="H596" s="60">
        <v>15208</v>
      </c>
      <c r="I596" s="60">
        <v>0</v>
      </c>
      <c r="J596" s="60">
        <v>15208</v>
      </c>
      <c r="K596" s="60">
        <v>0</v>
      </c>
      <c r="L596" s="60">
        <v>0</v>
      </c>
      <c r="M596" s="60">
        <v>0</v>
      </c>
      <c r="N596" s="61">
        <v>15208</v>
      </c>
    </row>
    <row r="597" spans="1:14" ht="15" x14ac:dyDescent="0.3">
      <c r="A597" s="54" t="s">
        <v>365</v>
      </c>
      <c r="B597" s="55" t="s">
        <v>49</v>
      </c>
      <c r="C597" s="60">
        <v>14720</v>
      </c>
      <c r="D597" s="60">
        <v>-1472</v>
      </c>
      <c r="E597" s="60">
        <v>0</v>
      </c>
      <c r="F597" s="60">
        <v>0</v>
      </c>
      <c r="G597" s="60">
        <v>0</v>
      </c>
      <c r="H597" s="60">
        <v>13248</v>
      </c>
      <c r="I597" s="60">
        <v>0</v>
      </c>
      <c r="J597" s="60">
        <v>13248</v>
      </c>
      <c r="K597" s="60">
        <v>0</v>
      </c>
      <c r="L597" s="60">
        <v>0</v>
      </c>
      <c r="M597" s="60">
        <v>0</v>
      </c>
      <c r="N597" s="61">
        <v>13248</v>
      </c>
    </row>
    <row r="598" spans="1:14" ht="15" x14ac:dyDescent="0.3">
      <c r="A598" s="54" t="s">
        <v>115</v>
      </c>
      <c r="B598" s="55" t="s">
        <v>42</v>
      </c>
      <c r="C598" s="60">
        <v>7437561</v>
      </c>
      <c r="D598" s="60">
        <v>-1575770</v>
      </c>
      <c r="E598" s="60">
        <v>0</v>
      </c>
      <c r="F598" s="60">
        <v>0</v>
      </c>
      <c r="G598" s="60">
        <v>0</v>
      </c>
      <c r="H598" s="60">
        <v>5861791</v>
      </c>
      <c r="I598" s="60">
        <v>0</v>
      </c>
      <c r="J598" s="60">
        <v>5861791</v>
      </c>
      <c r="K598" s="60">
        <v>0</v>
      </c>
      <c r="L598" s="60">
        <v>0</v>
      </c>
      <c r="M598" s="60">
        <v>0</v>
      </c>
      <c r="N598" s="61">
        <v>5861791</v>
      </c>
    </row>
    <row r="599" spans="1:14" ht="15" x14ac:dyDescent="0.3">
      <c r="A599" s="54" t="s">
        <v>115</v>
      </c>
      <c r="B599" s="55" t="s">
        <v>43</v>
      </c>
      <c r="C599" s="60">
        <v>5259183</v>
      </c>
      <c r="D599" s="60">
        <v>-332712</v>
      </c>
      <c r="E599" s="60">
        <v>0</v>
      </c>
      <c r="F599" s="60">
        <v>0</v>
      </c>
      <c r="G599" s="60">
        <v>0</v>
      </c>
      <c r="H599" s="60">
        <v>4926471</v>
      </c>
      <c r="I599" s="60">
        <v>-4901214</v>
      </c>
      <c r="J599" s="60">
        <v>25257</v>
      </c>
      <c r="K599" s="60">
        <v>319599</v>
      </c>
      <c r="L599" s="60">
        <v>-262355</v>
      </c>
      <c r="M599" s="60">
        <v>57244</v>
      </c>
      <c r="N599" s="61">
        <v>-31987</v>
      </c>
    </row>
    <row r="600" spans="1:14" ht="15" x14ac:dyDescent="0.3">
      <c r="A600" s="54" t="s">
        <v>115</v>
      </c>
      <c r="B600" s="55" t="s">
        <v>44</v>
      </c>
      <c r="C600" s="60">
        <v>4313389</v>
      </c>
      <c r="D600" s="60">
        <v>-219569</v>
      </c>
      <c r="E600" s="60">
        <v>0</v>
      </c>
      <c r="F600" s="60">
        <v>0</v>
      </c>
      <c r="G600" s="60">
        <v>0</v>
      </c>
      <c r="H600" s="60">
        <v>4093820</v>
      </c>
      <c r="I600" s="60">
        <v>-4093820</v>
      </c>
      <c r="J600" s="60">
        <v>0</v>
      </c>
      <c r="K600" s="60">
        <v>29493</v>
      </c>
      <c r="L600" s="60">
        <v>-29493</v>
      </c>
      <c r="M600" s="60">
        <v>0</v>
      </c>
      <c r="N600" s="61">
        <v>0</v>
      </c>
    </row>
    <row r="601" spans="1:14" ht="15" x14ac:dyDescent="0.3">
      <c r="A601" s="54" t="s">
        <v>115</v>
      </c>
      <c r="B601" s="55" t="s">
        <v>45</v>
      </c>
      <c r="C601" s="60">
        <v>3512794</v>
      </c>
      <c r="D601" s="60">
        <v>-528371</v>
      </c>
      <c r="E601" s="60">
        <v>0</v>
      </c>
      <c r="F601" s="60">
        <v>0</v>
      </c>
      <c r="G601" s="60">
        <v>0</v>
      </c>
      <c r="H601" s="60">
        <v>2984423</v>
      </c>
      <c r="I601" s="60">
        <v>-2984423</v>
      </c>
      <c r="J601" s="60">
        <v>0</v>
      </c>
      <c r="K601" s="60">
        <v>863730</v>
      </c>
      <c r="L601" s="60">
        <v>-863730</v>
      </c>
      <c r="M601" s="60">
        <v>0</v>
      </c>
      <c r="N601" s="61">
        <v>0</v>
      </c>
    </row>
    <row r="602" spans="1:14" ht="15" x14ac:dyDescent="0.3">
      <c r="A602" s="54" t="s">
        <v>115</v>
      </c>
      <c r="B602" s="55" t="s">
        <v>46</v>
      </c>
      <c r="C602" s="60">
        <v>3873436</v>
      </c>
      <c r="D602" s="60">
        <v>-803425</v>
      </c>
      <c r="E602" s="60">
        <v>0</v>
      </c>
      <c r="F602" s="60">
        <v>0</v>
      </c>
      <c r="G602" s="60">
        <v>0</v>
      </c>
      <c r="H602" s="60">
        <v>3070011</v>
      </c>
      <c r="I602" s="60">
        <v>-3070011</v>
      </c>
      <c r="J602" s="60">
        <v>0</v>
      </c>
      <c r="K602" s="60">
        <v>0</v>
      </c>
      <c r="L602" s="60">
        <v>0</v>
      </c>
      <c r="M602" s="60">
        <v>0</v>
      </c>
      <c r="N602" s="61">
        <v>0</v>
      </c>
    </row>
    <row r="603" spans="1:14" ht="15" x14ac:dyDescent="0.3">
      <c r="A603" s="54" t="s">
        <v>115</v>
      </c>
      <c r="B603" s="55" t="s">
        <v>47</v>
      </c>
      <c r="C603" s="60">
        <v>4485420</v>
      </c>
      <c r="D603" s="60">
        <v>-755485</v>
      </c>
      <c r="E603" s="60">
        <v>0</v>
      </c>
      <c r="F603" s="60">
        <v>0</v>
      </c>
      <c r="G603" s="60">
        <v>0</v>
      </c>
      <c r="H603" s="60">
        <v>3729935</v>
      </c>
      <c r="I603" s="60">
        <v>-3729935</v>
      </c>
      <c r="J603" s="60">
        <v>0</v>
      </c>
      <c r="K603" s="60">
        <v>7</v>
      </c>
      <c r="L603" s="60">
        <v>-7</v>
      </c>
      <c r="M603" s="60">
        <v>0</v>
      </c>
      <c r="N603" s="61">
        <v>0</v>
      </c>
    </row>
    <row r="604" spans="1:14" ht="15" x14ac:dyDescent="0.3">
      <c r="A604" s="54" t="s">
        <v>115</v>
      </c>
      <c r="B604" s="55" t="s">
        <v>48</v>
      </c>
      <c r="C604" s="60">
        <v>3695604</v>
      </c>
      <c r="D604" s="60">
        <v>-672861</v>
      </c>
      <c r="E604" s="60">
        <v>0</v>
      </c>
      <c r="F604" s="60">
        <v>0</v>
      </c>
      <c r="G604" s="60">
        <v>0</v>
      </c>
      <c r="H604" s="60">
        <v>3022743</v>
      </c>
      <c r="I604" s="60">
        <v>-3022743</v>
      </c>
      <c r="J604" s="60">
        <v>0</v>
      </c>
      <c r="K604" s="60">
        <v>6927</v>
      </c>
      <c r="L604" s="60">
        <v>-6927</v>
      </c>
      <c r="M604" s="60">
        <v>0</v>
      </c>
      <c r="N604" s="61">
        <v>0</v>
      </c>
    </row>
    <row r="605" spans="1:14" ht="15" x14ac:dyDescent="0.3">
      <c r="A605" s="54" t="s">
        <v>115</v>
      </c>
      <c r="B605" s="55" t="s">
        <v>49</v>
      </c>
      <c r="C605" s="60">
        <v>1479438</v>
      </c>
      <c r="D605" s="60">
        <v>-228827</v>
      </c>
      <c r="E605" s="60">
        <v>0</v>
      </c>
      <c r="F605" s="60">
        <v>0</v>
      </c>
      <c r="G605" s="60">
        <v>0</v>
      </c>
      <c r="H605" s="60">
        <v>1250611</v>
      </c>
      <c r="I605" s="60">
        <v>-1250611</v>
      </c>
      <c r="J605" s="60">
        <v>0</v>
      </c>
      <c r="K605" s="60">
        <v>512013</v>
      </c>
      <c r="L605" s="60">
        <v>-512013</v>
      </c>
      <c r="M605" s="60">
        <v>0</v>
      </c>
      <c r="N605" s="61">
        <v>0</v>
      </c>
    </row>
    <row r="606" spans="1:14" ht="15" x14ac:dyDescent="0.3">
      <c r="A606" s="54" t="s">
        <v>115</v>
      </c>
      <c r="B606" s="55" t="s">
        <v>50</v>
      </c>
      <c r="C606" s="60">
        <v>1191770</v>
      </c>
      <c r="D606" s="60">
        <v>-99807</v>
      </c>
      <c r="E606" s="60">
        <v>0</v>
      </c>
      <c r="F606" s="60">
        <v>0</v>
      </c>
      <c r="G606" s="60">
        <v>0</v>
      </c>
      <c r="H606" s="60">
        <v>1091963</v>
      </c>
      <c r="I606" s="60">
        <v>-1091963</v>
      </c>
      <c r="J606" s="60">
        <v>0</v>
      </c>
      <c r="K606" s="60">
        <v>136139</v>
      </c>
      <c r="L606" s="60">
        <v>-136139</v>
      </c>
      <c r="M606" s="60">
        <v>0</v>
      </c>
      <c r="N606" s="61">
        <v>0</v>
      </c>
    </row>
    <row r="607" spans="1:14" ht="15" x14ac:dyDescent="0.3">
      <c r="A607" s="54" t="s">
        <v>115</v>
      </c>
      <c r="B607" s="55" t="s">
        <v>51</v>
      </c>
      <c r="C607" s="60">
        <v>1103353</v>
      </c>
      <c r="D607" s="60">
        <v>-50124</v>
      </c>
      <c r="E607" s="60">
        <v>0</v>
      </c>
      <c r="F607" s="60">
        <v>0</v>
      </c>
      <c r="G607" s="60">
        <v>0</v>
      </c>
      <c r="H607" s="60">
        <v>1053229</v>
      </c>
      <c r="I607" s="60">
        <v>-1053229</v>
      </c>
      <c r="J607" s="60">
        <v>0</v>
      </c>
      <c r="K607" s="60">
        <v>39896</v>
      </c>
      <c r="L607" s="60">
        <v>-39896</v>
      </c>
      <c r="M607" s="60">
        <v>0</v>
      </c>
      <c r="N607" s="61">
        <v>0</v>
      </c>
    </row>
    <row r="608" spans="1:14" ht="15" x14ac:dyDescent="0.3">
      <c r="A608" s="54" t="s">
        <v>115</v>
      </c>
      <c r="B608" s="55" t="s">
        <v>52</v>
      </c>
      <c r="C608" s="60">
        <v>796971</v>
      </c>
      <c r="D608" s="60">
        <v>-828</v>
      </c>
      <c r="E608" s="60">
        <v>0</v>
      </c>
      <c r="F608" s="60">
        <v>0</v>
      </c>
      <c r="G608" s="60">
        <v>0</v>
      </c>
      <c r="H608" s="60">
        <v>796143</v>
      </c>
      <c r="I608" s="60">
        <v>-796143</v>
      </c>
      <c r="J608" s="60">
        <v>0</v>
      </c>
      <c r="K608" s="60">
        <v>9085</v>
      </c>
      <c r="L608" s="60">
        <v>-9085</v>
      </c>
      <c r="M608" s="60">
        <v>0</v>
      </c>
      <c r="N608" s="61">
        <v>0</v>
      </c>
    </row>
    <row r="609" spans="1:14" ht="15" x14ac:dyDescent="0.3">
      <c r="A609" s="54" t="s">
        <v>115</v>
      </c>
      <c r="B609" s="55" t="s">
        <v>53</v>
      </c>
      <c r="C609" s="60">
        <v>663222</v>
      </c>
      <c r="D609" s="60">
        <v>0</v>
      </c>
      <c r="E609" s="60">
        <v>0</v>
      </c>
      <c r="F609" s="60">
        <v>0</v>
      </c>
      <c r="G609" s="60">
        <v>0</v>
      </c>
      <c r="H609" s="60">
        <v>663222</v>
      </c>
      <c r="I609" s="60">
        <v>-663222</v>
      </c>
      <c r="J609" s="60">
        <v>0</v>
      </c>
      <c r="K609" s="60">
        <v>100325</v>
      </c>
      <c r="L609" s="60">
        <v>-100325</v>
      </c>
      <c r="M609" s="60">
        <v>0</v>
      </c>
      <c r="N609" s="61">
        <v>0</v>
      </c>
    </row>
    <row r="610" spans="1:14" ht="15" x14ac:dyDescent="0.3">
      <c r="A610" s="54" t="s">
        <v>115</v>
      </c>
      <c r="B610" s="55" t="s">
        <v>54</v>
      </c>
      <c r="C610" s="60">
        <v>583868</v>
      </c>
      <c r="D610" s="60">
        <v>-44354</v>
      </c>
      <c r="E610" s="60">
        <v>0</v>
      </c>
      <c r="F610" s="60">
        <v>0</v>
      </c>
      <c r="G610" s="60">
        <v>0</v>
      </c>
      <c r="H610" s="60">
        <v>539514</v>
      </c>
      <c r="I610" s="60">
        <v>-539514</v>
      </c>
      <c r="J610" s="60">
        <v>0</v>
      </c>
      <c r="K610" s="60">
        <v>118096</v>
      </c>
      <c r="L610" s="60">
        <v>-118096</v>
      </c>
      <c r="M610" s="60">
        <v>0</v>
      </c>
      <c r="N610" s="61">
        <v>0</v>
      </c>
    </row>
    <row r="611" spans="1:14" ht="15" x14ac:dyDescent="0.3">
      <c r="A611" s="54" t="s">
        <v>115</v>
      </c>
      <c r="B611" s="55" t="s">
        <v>55</v>
      </c>
      <c r="C611" s="60">
        <v>446475</v>
      </c>
      <c r="D611" s="60">
        <v>-44819</v>
      </c>
      <c r="E611" s="60">
        <v>0</v>
      </c>
      <c r="F611" s="60">
        <v>0</v>
      </c>
      <c r="G611" s="60">
        <v>0</v>
      </c>
      <c r="H611" s="60">
        <v>401656</v>
      </c>
      <c r="I611" s="60">
        <v>-401656</v>
      </c>
      <c r="J611" s="60">
        <v>0</v>
      </c>
      <c r="K611" s="60">
        <v>70329</v>
      </c>
      <c r="L611" s="60">
        <v>-70329</v>
      </c>
      <c r="M611" s="60">
        <v>0</v>
      </c>
      <c r="N611" s="61">
        <v>0</v>
      </c>
    </row>
    <row r="612" spans="1:14" ht="15" x14ac:dyDescent="0.3">
      <c r="A612" s="54" t="s">
        <v>115</v>
      </c>
      <c r="B612" s="55" t="s">
        <v>56</v>
      </c>
      <c r="C612" s="60">
        <v>639569</v>
      </c>
      <c r="D612" s="60">
        <v>-75182</v>
      </c>
      <c r="E612" s="60">
        <v>0</v>
      </c>
      <c r="F612" s="60">
        <v>0</v>
      </c>
      <c r="G612" s="60">
        <v>0</v>
      </c>
      <c r="H612" s="60">
        <v>564387</v>
      </c>
      <c r="I612" s="60">
        <v>-564387</v>
      </c>
      <c r="J612" s="60">
        <v>0</v>
      </c>
      <c r="K612" s="60">
        <v>104446</v>
      </c>
      <c r="L612" s="60">
        <v>-104446</v>
      </c>
      <c r="M612" s="60">
        <v>0</v>
      </c>
      <c r="N612" s="61">
        <v>0</v>
      </c>
    </row>
    <row r="613" spans="1:14" ht="15" x14ac:dyDescent="0.3">
      <c r="A613" s="54" t="s">
        <v>115</v>
      </c>
      <c r="B613" s="55" t="s">
        <v>57</v>
      </c>
      <c r="C613" s="60">
        <v>1730501</v>
      </c>
      <c r="D613" s="60">
        <v>-1238292</v>
      </c>
      <c r="E613" s="60">
        <v>0</v>
      </c>
      <c r="F613" s="60">
        <v>0</v>
      </c>
      <c r="G613" s="60">
        <v>0</v>
      </c>
      <c r="H613" s="60">
        <v>492209</v>
      </c>
      <c r="I613" s="60">
        <v>-492209</v>
      </c>
      <c r="J613" s="60">
        <v>0</v>
      </c>
      <c r="K613" s="60">
        <v>48175</v>
      </c>
      <c r="L613" s="60">
        <v>-48175</v>
      </c>
      <c r="M613" s="60">
        <v>0</v>
      </c>
      <c r="N613" s="61">
        <v>0</v>
      </c>
    </row>
    <row r="614" spans="1:14" ht="15" x14ac:dyDescent="0.3">
      <c r="A614" s="54" t="s">
        <v>115</v>
      </c>
      <c r="B614" s="55" t="s">
        <v>58</v>
      </c>
      <c r="C614" s="60">
        <v>627907</v>
      </c>
      <c r="D614" s="60">
        <v>-125496</v>
      </c>
      <c r="E614" s="60">
        <v>0</v>
      </c>
      <c r="F614" s="60">
        <v>0</v>
      </c>
      <c r="G614" s="60">
        <v>0</v>
      </c>
      <c r="H614" s="60">
        <v>502411</v>
      </c>
      <c r="I614" s="60">
        <v>-502411</v>
      </c>
      <c r="J614" s="60">
        <v>0</v>
      </c>
      <c r="K614" s="60">
        <v>176729</v>
      </c>
      <c r="L614" s="60">
        <v>-176729</v>
      </c>
      <c r="M614" s="60">
        <v>0</v>
      </c>
      <c r="N614" s="61">
        <v>0</v>
      </c>
    </row>
    <row r="615" spans="1:14" ht="15" x14ac:dyDescent="0.3">
      <c r="A615" s="54" t="s">
        <v>116</v>
      </c>
      <c r="B615" s="55" t="s">
        <v>45</v>
      </c>
      <c r="C615" s="60">
        <v>2977723</v>
      </c>
      <c r="D615" s="60">
        <v>-4152</v>
      </c>
      <c r="E615" s="60">
        <v>0</v>
      </c>
      <c r="F615" s="60">
        <v>0</v>
      </c>
      <c r="G615" s="60">
        <v>0</v>
      </c>
      <c r="H615" s="60">
        <v>2973571</v>
      </c>
      <c r="I615" s="60">
        <v>-2973571</v>
      </c>
      <c r="J615" s="60">
        <v>0</v>
      </c>
      <c r="K615" s="60">
        <v>2431</v>
      </c>
      <c r="L615" s="60">
        <v>-2431</v>
      </c>
      <c r="M615" s="60">
        <v>0</v>
      </c>
      <c r="N615" s="61">
        <v>0</v>
      </c>
    </row>
    <row r="616" spans="1:14" ht="15" x14ac:dyDescent="0.3">
      <c r="A616" s="54" t="s">
        <v>116</v>
      </c>
      <c r="B616" s="55" t="s">
        <v>46</v>
      </c>
      <c r="C616" s="60">
        <v>2815916</v>
      </c>
      <c r="D616" s="60">
        <v>-34065</v>
      </c>
      <c r="E616" s="60">
        <v>0</v>
      </c>
      <c r="F616" s="60">
        <v>0</v>
      </c>
      <c r="G616" s="60">
        <v>0</v>
      </c>
      <c r="H616" s="60">
        <v>2781851</v>
      </c>
      <c r="I616" s="60">
        <v>-2781851</v>
      </c>
      <c r="J616" s="60">
        <v>0</v>
      </c>
      <c r="K616" s="60">
        <v>0</v>
      </c>
      <c r="L616" s="60">
        <v>0</v>
      </c>
      <c r="M616" s="60">
        <v>0</v>
      </c>
      <c r="N616" s="61">
        <v>0</v>
      </c>
    </row>
    <row r="617" spans="1:14" ht="15" x14ac:dyDescent="0.3">
      <c r="A617" s="54" t="s">
        <v>116</v>
      </c>
      <c r="B617" s="55" t="s">
        <v>47</v>
      </c>
      <c r="C617" s="60">
        <v>2107200</v>
      </c>
      <c r="D617" s="60">
        <v>-46319</v>
      </c>
      <c r="E617" s="60">
        <v>0</v>
      </c>
      <c r="F617" s="60">
        <v>0</v>
      </c>
      <c r="G617" s="60">
        <v>0</v>
      </c>
      <c r="H617" s="60">
        <v>2060881</v>
      </c>
      <c r="I617" s="60">
        <v>-2060881</v>
      </c>
      <c r="J617" s="60">
        <v>0</v>
      </c>
      <c r="K617" s="60">
        <v>0</v>
      </c>
      <c r="L617" s="60">
        <v>0</v>
      </c>
      <c r="M617" s="60">
        <v>0</v>
      </c>
      <c r="N617" s="61">
        <v>0</v>
      </c>
    </row>
    <row r="618" spans="1:14" ht="15" x14ac:dyDescent="0.3">
      <c r="A618" s="54" t="s">
        <v>116</v>
      </c>
      <c r="B618" s="55" t="s">
        <v>48</v>
      </c>
      <c r="C618" s="60">
        <v>1875153</v>
      </c>
      <c r="D618" s="60">
        <v>-32065</v>
      </c>
      <c r="E618" s="60">
        <v>0</v>
      </c>
      <c r="F618" s="60">
        <v>0</v>
      </c>
      <c r="G618" s="60">
        <v>0</v>
      </c>
      <c r="H618" s="60">
        <v>1843088</v>
      </c>
      <c r="I618" s="60">
        <v>-1843088</v>
      </c>
      <c r="J618" s="60">
        <v>0</v>
      </c>
      <c r="K618" s="60">
        <v>0</v>
      </c>
      <c r="L618" s="60">
        <v>0</v>
      </c>
      <c r="M618" s="60">
        <v>0</v>
      </c>
      <c r="N618" s="62">
        <v>0</v>
      </c>
    </row>
    <row r="619" spans="1:14" ht="15" x14ac:dyDescent="0.3">
      <c r="A619" s="54" t="s">
        <v>116</v>
      </c>
      <c r="B619" s="55" t="s">
        <v>49</v>
      </c>
      <c r="C619" s="60">
        <v>1838638</v>
      </c>
      <c r="D619" s="60">
        <v>-26543</v>
      </c>
      <c r="E619" s="60">
        <v>0</v>
      </c>
      <c r="F619" s="60">
        <v>0</v>
      </c>
      <c r="G619" s="60">
        <v>0</v>
      </c>
      <c r="H619" s="60">
        <v>1812095</v>
      </c>
      <c r="I619" s="60">
        <v>-1812095</v>
      </c>
      <c r="J619" s="60">
        <v>0</v>
      </c>
      <c r="K619" s="60">
        <v>0</v>
      </c>
      <c r="L619" s="60">
        <v>0</v>
      </c>
      <c r="M619" s="60">
        <v>0</v>
      </c>
      <c r="N619" s="62">
        <v>0</v>
      </c>
    </row>
    <row r="620" spans="1:14" ht="15" x14ac:dyDescent="0.3">
      <c r="A620" s="54" t="s">
        <v>116</v>
      </c>
      <c r="B620" s="55" t="s">
        <v>50</v>
      </c>
      <c r="C620" s="60">
        <v>1623033</v>
      </c>
      <c r="D620" s="60">
        <v>-27708</v>
      </c>
      <c r="E620" s="60">
        <v>0</v>
      </c>
      <c r="F620" s="60">
        <v>0</v>
      </c>
      <c r="G620" s="60">
        <v>0</v>
      </c>
      <c r="H620" s="60">
        <v>1595325</v>
      </c>
      <c r="I620" s="60">
        <v>-1595325</v>
      </c>
      <c r="J620" s="60">
        <v>0</v>
      </c>
      <c r="K620" s="60">
        <v>0</v>
      </c>
      <c r="L620" s="60">
        <v>0</v>
      </c>
      <c r="M620" s="60">
        <v>0</v>
      </c>
      <c r="N620" s="61">
        <v>0</v>
      </c>
    </row>
    <row r="621" spans="1:14" ht="15" x14ac:dyDescent="0.3">
      <c r="A621" s="54" t="s">
        <v>116</v>
      </c>
      <c r="B621" s="55" t="s">
        <v>51</v>
      </c>
      <c r="C621" s="60">
        <v>1407963</v>
      </c>
      <c r="D621" s="60">
        <v>-20017</v>
      </c>
      <c r="E621" s="60">
        <v>0</v>
      </c>
      <c r="F621" s="60">
        <v>0</v>
      </c>
      <c r="G621" s="60">
        <v>0</v>
      </c>
      <c r="H621" s="60">
        <v>1387946</v>
      </c>
      <c r="I621" s="60">
        <v>-1387946</v>
      </c>
      <c r="J621" s="60">
        <v>0</v>
      </c>
      <c r="K621" s="60">
        <v>0</v>
      </c>
      <c r="L621" s="60">
        <v>0</v>
      </c>
      <c r="M621" s="60">
        <v>0</v>
      </c>
      <c r="N621" s="61">
        <v>0</v>
      </c>
    </row>
    <row r="622" spans="1:14" ht="15" x14ac:dyDescent="0.3">
      <c r="A622" s="54" t="s">
        <v>116</v>
      </c>
      <c r="B622" s="55" t="s">
        <v>52</v>
      </c>
      <c r="C622" s="60">
        <v>821027</v>
      </c>
      <c r="D622" s="60">
        <v>-10266</v>
      </c>
      <c r="E622" s="60">
        <v>0</v>
      </c>
      <c r="F622" s="60">
        <v>0</v>
      </c>
      <c r="G622" s="60">
        <v>0</v>
      </c>
      <c r="H622" s="60">
        <v>810761</v>
      </c>
      <c r="I622" s="60">
        <v>-810761</v>
      </c>
      <c r="J622" s="60">
        <v>0</v>
      </c>
      <c r="K622" s="60">
        <v>0</v>
      </c>
      <c r="L622" s="60">
        <v>0</v>
      </c>
      <c r="M622" s="60">
        <v>0</v>
      </c>
      <c r="N622" s="61">
        <v>0</v>
      </c>
    </row>
    <row r="623" spans="1:14" ht="15" x14ac:dyDescent="0.3">
      <c r="A623" s="54" t="s">
        <v>117</v>
      </c>
      <c r="B623" s="55" t="s">
        <v>51</v>
      </c>
      <c r="C623" s="60">
        <v>85238</v>
      </c>
      <c r="D623" s="60">
        <v>0</v>
      </c>
      <c r="E623" s="60">
        <v>0</v>
      </c>
      <c r="F623" s="60">
        <v>0</v>
      </c>
      <c r="G623" s="60">
        <v>0</v>
      </c>
      <c r="H623" s="60">
        <v>85238</v>
      </c>
      <c r="I623" s="60">
        <v>-85238</v>
      </c>
      <c r="J623" s="60">
        <v>0</v>
      </c>
      <c r="K623" s="60">
        <v>0</v>
      </c>
      <c r="L623" s="60">
        <v>0</v>
      </c>
      <c r="M623" s="60">
        <v>0</v>
      </c>
      <c r="N623" s="61">
        <v>0</v>
      </c>
    </row>
    <row r="624" spans="1:14" ht="15" x14ac:dyDescent="0.3">
      <c r="A624" s="54" t="s">
        <v>117</v>
      </c>
      <c r="B624" s="55" t="s">
        <v>52</v>
      </c>
      <c r="C624" s="60">
        <v>85057</v>
      </c>
      <c r="D624" s="60">
        <v>-1000</v>
      </c>
      <c r="E624" s="60">
        <v>0</v>
      </c>
      <c r="F624" s="60">
        <v>0</v>
      </c>
      <c r="G624" s="60">
        <v>0</v>
      </c>
      <c r="H624" s="60">
        <v>84057</v>
      </c>
      <c r="I624" s="60">
        <v>-84057</v>
      </c>
      <c r="J624" s="60">
        <v>0</v>
      </c>
      <c r="K624" s="60">
        <v>0</v>
      </c>
      <c r="L624" s="60">
        <v>0</v>
      </c>
      <c r="M624" s="60">
        <v>0</v>
      </c>
      <c r="N624" s="61">
        <v>0</v>
      </c>
    </row>
    <row r="625" spans="1:14" ht="15" x14ac:dyDescent="0.3">
      <c r="A625" s="54" t="s">
        <v>117</v>
      </c>
      <c r="B625" s="55" t="s">
        <v>57</v>
      </c>
      <c r="C625" s="60">
        <v>162788</v>
      </c>
      <c r="D625" s="60">
        <v>0</v>
      </c>
      <c r="E625" s="60">
        <v>0</v>
      </c>
      <c r="F625" s="60">
        <v>0</v>
      </c>
      <c r="G625" s="60">
        <v>0</v>
      </c>
      <c r="H625" s="60">
        <v>162788</v>
      </c>
      <c r="I625" s="60">
        <v>-162788</v>
      </c>
      <c r="J625" s="60">
        <v>0</v>
      </c>
      <c r="K625" s="60">
        <v>0</v>
      </c>
      <c r="L625" s="60">
        <v>0</v>
      </c>
      <c r="M625" s="60">
        <v>0</v>
      </c>
      <c r="N625" s="61">
        <v>0</v>
      </c>
    </row>
    <row r="626" spans="1:14" ht="15" x14ac:dyDescent="0.3">
      <c r="A626" s="54" t="s">
        <v>117</v>
      </c>
      <c r="B626" s="55" t="s">
        <v>58</v>
      </c>
      <c r="C626" s="60">
        <v>1276025</v>
      </c>
      <c r="D626" s="60">
        <v>-77667</v>
      </c>
      <c r="E626" s="60">
        <v>0</v>
      </c>
      <c r="F626" s="60">
        <v>0</v>
      </c>
      <c r="G626" s="60">
        <v>0</v>
      </c>
      <c r="H626" s="60">
        <v>1198358</v>
      </c>
      <c r="I626" s="60">
        <v>-1198358</v>
      </c>
      <c r="J626" s="60">
        <v>0</v>
      </c>
      <c r="K626" s="60">
        <v>620</v>
      </c>
      <c r="L626" s="60">
        <v>-620</v>
      </c>
      <c r="M626" s="60">
        <v>0</v>
      </c>
      <c r="N626" s="61">
        <v>0</v>
      </c>
    </row>
    <row r="627" spans="1:14" ht="15" x14ac:dyDescent="0.3">
      <c r="A627" s="54" t="s">
        <v>117</v>
      </c>
      <c r="B627" s="55" t="s">
        <v>59</v>
      </c>
      <c r="C627" s="60">
        <v>152017</v>
      </c>
      <c r="D627" s="60">
        <v>0</v>
      </c>
      <c r="E627" s="60">
        <v>0</v>
      </c>
      <c r="F627" s="60">
        <v>0</v>
      </c>
      <c r="G627" s="60">
        <v>0</v>
      </c>
      <c r="H627" s="60">
        <v>152017</v>
      </c>
      <c r="I627" s="60">
        <v>-152017</v>
      </c>
      <c r="J627" s="60">
        <v>0</v>
      </c>
      <c r="K627" s="60">
        <v>292892</v>
      </c>
      <c r="L627" s="60">
        <v>-292892</v>
      </c>
      <c r="M627" s="60">
        <v>0</v>
      </c>
      <c r="N627" s="61">
        <v>0</v>
      </c>
    </row>
    <row r="628" spans="1:14" ht="15" x14ac:dyDescent="0.3">
      <c r="A628" s="54" t="s">
        <v>117</v>
      </c>
      <c r="B628" s="55" t="s">
        <v>118</v>
      </c>
      <c r="C628" s="60">
        <v>204632</v>
      </c>
      <c r="D628" s="60">
        <v>-9411</v>
      </c>
      <c r="E628" s="60">
        <v>0</v>
      </c>
      <c r="F628" s="60">
        <v>0</v>
      </c>
      <c r="G628" s="60">
        <v>0</v>
      </c>
      <c r="H628" s="60">
        <v>195221</v>
      </c>
      <c r="I628" s="60">
        <v>-195221</v>
      </c>
      <c r="J628" s="60">
        <v>0</v>
      </c>
      <c r="K628" s="60">
        <v>0</v>
      </c>
      <c r="L628" s="60">
        <v>0</v>
      </c>
      <c r="M628" s="60">
        <v>0</v>
      </c>
      <c r="N628" s="61">
        <v>0</v>
      </c>
    </row>
    <row r="629" spans="1:14" ht="15" x14ac:dyDescent="0.3">
      <c r="A629" s="54" t="s">
        <v>119</v>
      </c>
      <c r="B629" s="55" t="s">
        <v>44</v>
      </c>
      <c r="C629" s="60">
        <v>65114857</v>
      </c>
      <c r="D629" s="60">
        <v>-14835543</v>
      </c>
      <c r="E629" s="60">
        <v>0</v>
      </c>
      <c r="F629" s="60">
        <v>0</v>
      </c>
      <c r="G629" s="60">
        <v>0</v>
      </c>
      <c r="H629" s="60">
        <v>50279314</v>
      </c>
      <c r="I629" s="60">
        <v>-50279314</v>
      </c>
      <c r="J629" s="60">
        <v>0</v>
      </c>
      <c r="K629" s="60">
        <v>21340451</v>
      </c>
      <c r="L629" s="60">
        <v>-21340451</v>
      </c>
      <c r="M629" s="60">
        <v>0</v>
      </c>
      <c r="N629" s="61">
        <v>0</v>
      </c>
    </row>
    <row r="630" spans="1:14" ht="15" x14ac:dyDescent="0.3">
      <c r="A630" s="54" t="s">
        <v>119</v>
      </c>
      <c r="B630" s="55" t="s">
        <v>45</v>
      </c>
      <c r="C630" s="60">
        <v>66942199</v>
      </c>
      <c r="D630" s="60">
        <v>-16314508</v>
      </c>
      <c r="E630" s="60">
        <v>0</v>
      </c>
      <c r="F630" s="60">
        <v>0</v>
      </c>
      <c r="G630" s="60">
        <v>0</v>
      </c>
      <c r="H630" s="60">
        <v>50627691</v>
      </c>
      <c r="I630" s="60">
        <v>-50627691</v>
      </c>
      <c r="J630" s="60">
        <v>0</v>
      </c>
      <c r="K630" s="60">
        <v>21902662</v>
      </c>
      <c r="L630" s="60">
        <v>-21902662</v>
      </c>
      <c r="M630" s="60">
        <v>0</v>
      </c>
      <c r="N630" s="61">
        <v>0</v>
      </c>
    </row>
    <row r="631" spans="1:14" ht="15" x14ac:dyDescent="0.3">
      <c r="A631" s="54" t="s">
        <v>119</v>
      </c>
      <c r="B631" s="55" t="s">
        <v>46</v>
      </c>
      <c r="C631" s="60">
        <v>62213036</v>
      </c>
      <c r="D631" s="60">
        <v>-19581674</v>
      </c>
      <c r="E631" s="60">
        <v>0</v>
      </c>
      <c r="F631" s="60">
        <v>0</v>
      </c>
      <c r="G631" s="60">
        <v>0</v>
      </c>
      <c r="H631" s="60">
        <v>42631362</v>
      </c>
      <c r="I631" s="60">
        <v>-42631362</v>
      </c>
      <c r="J631" s="60">
        <v>0</v>
      </c>
      <c r="K631" s="60">
        <v>0</v>
      </c>
      <c r="L631" s="60">
        <v>0</v>
      </c>
      <c r="M631" s="60">
        <v>0</v>
      </c>
      <c r="N631" s="61">
        <v>0</v>
      </c>
    </row>
    <row r="632" spans="1:14" ht="15" x14ac:dyDescent="0.3">
      <c r="A632" s="54" t="s">
        <v>119</v>
      </c>
      <c r="B632" s="55" t="s">
        <v>47</v>
      </c>
      <c r="C632" s="60">
        <v>125750537</v>
      </c>
      <c r="D632" s="60">
        <v>-4043787</v>
      </c>
      <c r="E632" s="60">
        <v>0</v>
      </c>
      <c r="F632" s="60">
        <v>0</v>
      </c>
      <c r="G632" s="60">
        <v>0</v>
      </c>
      <c r="H632" s="60">
        <v>121706750</v>
      </c>
      <c r="I632" s="60">
        <v>-121706750</v>
      </c>
      <c r="J632" s="60">
        <v>0</v>
      </c>
      <c r="K632" s="60">
        <v>0</v>
      </c>
      <c r="L632" s="60">
        <v>0</v>
      </c>
      <c r="M632" s="60">
        <v>0</v>
      </c>
      <c r="N632" s="61">
        <v>0</v>
      </c>
    </row>
    <row r="633" spans="1:14" ht="15" x14ac:dyDescent="0.3">
      <c r="A633" s="54" t="s">
        <v>119</v>
      </c>
      <c r="B633" s="55" t="s">
        <v>48</v>
      </c>
      <c r="C633" s="60">
        <v>111407131</v>
      </c>
      <c r="D633" s="60">
        <v>-10159391</v>
      </c>
      <c r="E633" s="60">
        <v>0</v>
      </c>
      <c r="F633" s="60">
        <v>0</v>
      </c>
      <c r="G633" s="60">
        <v>0</v>
      </c>
      <c r="H633" s="60">
        <v>101247740</v>
      </c>
      <c r="I633" s="60">
        <v>-101247740</v>
      </c>
      <c r="J633" s="60">
        <v>0</v>
      </c>
      <c r="K633" s="60">
        <v>67076</v>
      </c>
      <c r="L633" s="60">
        <v>-67076</v>
      </c>
      <c r="M633" s="60">
        <v>0</v>
      </c>
      <c r="N633" s="61">
        <v>0</v>
      </c>
    </row>
    <row r="634" spans="1:14" ht="15" x14ac:dyDescent="0.3">
      <c r="A634" s="54" t="s">
        <v>119</v>
      </c>
      <c r="B634" s="55" t="s">
        <v>49</v>
      </c>
      <c r="C634" s="60">
        <v>86746557</v>
      </c>
      <c r="D634" s="60">
        <v>-18555329</v>
      </c>
      <c r="E634" s="60">
        <v>0</v>
      </c>
      <c r="F634" s="60">
        <v>0</v>
      </c>
      <c r="G634" s="60">
        <v>0</v>
      </c>
      <c r="H634" s="60">
        <v>68191228</v>
      </c>
      <c r="I634" s="60">
        <v>-68191228</v>
      </c>
      <c r="J634" s="60">
        <v>0</v>
      </c>
      <c r="K634" s="60">
        <v>3793011</v>
      </c>
      <c r="L634" s="60">
        <v>-3793011</v>
      </c>
      <c r="M634" s="60">
        <v>0</v>
      </c>
      <c r="N634" s="61">
        <v>0</v>
      </c>
    </row>
    <row r="635" spans="1:14" ht="15" x14ac:dyDescent="0.3">
      <c r="A635" s="54" t="s">
        <v>119</v>
      </c>
      <c r="B635" s="55" t="s">
        <v>50</v>
      </c>
      <c r="C635" s="60">
        <v>68880483</v>
      </c>
      <c r="D635" s="60">
        <v>-7578797</v>
      </c>
      <c r="E635" s="60">
        <v>0</v>
      </c>
      <c r="F635" s="60">
        <v>0</v>
      </c>
      <c r="G635" s="60">
        <v>0</v>
      </c>
      <c r="H635" s="60">
        <v>61301686</v>
      </c>
      <c r="I635" s="60">
        <v>-61301686</v>
      </c>
      <c r="J635" s="60">
        <v>0</v>
      </c>
      <c r="K635" s="60">
        <v>2924952</v>
      </c>
      <c r="L635" s="60">
        <v>-2924952</v>
      </c>
      <c r="M635" s="60">
        <v>0</v>
      </c>
      <c r="N635" s="61">
        <v>0</v>
      </c>
    </row>
    <row r="636" spans="1:14" ht="15" x14ac:dyDescent="0.3">
      <c r="A636" s="54" t="s">
        <v>119</v>
      </c>
      <c r="B636" s="55" t="s">
        <v>51</v>
      </c>
      <c r="C636" s="60">
        <v>53304358</v>
      </c>
      <c r="D636" s="60">
        <v>-6985156</v>
      </c>
      <c r="E636" s="60">
        <v>0</v>
      </c>
      <c r="F636" s="60">
        <v>0</v>
      </c>
      <c r="G636" s="60">
        <v>0</v>
      </c>
      <c r="H636" s="60">
        <v>46319202</v>
      </c>
      <c r="I636" s="60">
        <v>-46319202</v>
      </c>
      <c r="J636" s="60">
        <v>0</v>
      </c>
      <c r="K636" s="60">
        <v>12772679</v>
      </c>
      <c r="L636" s="60">
        <v>-12772679</v>
      </c>
      <c r="M636" s="60">
        <v>0</v>
      </c>
      <c r="N636" s="61">
        <v>0</v>
      </c>
    </row>
    <row r="637" spans="1:14" ht="15" x14ac:dyDescent="0.3">
      <c r="A637" s="54" t="s">
        <v>119</v>
      </c>
      <c r="B637" s="55" t="s">
        <v>52</v>
      </c>
      <c r="C637" s="60">
        <v>45619769</v>
      </c>
      <c r="D637" s="60">
        <v>-2252181</v>
      </c>
      <c r="E637" s="60">
        <v>0</v>
      </c>
      <c r="F637" s="60">
        <v>0</v>
      </c>
      <c r="G637" s="60">
        <v>0</v>
      </c>
      <c r="H637" s="60">
        <v>43367588</v>
      </c>
      <c r="I637" s="60">
        <v>-43367588</v>
      </c>
      <c r="J637" s="60">
        <v>0</v>
      </c>
      <c r="K637" s="60">
        <v>3127851</v>
      </c>
      <c r="L637" s="60">
        <v>-3127851</v>
      </c>
      <c r="M637" s="60">
        <v>0</v>
      </c>
      <c r="N637" s="61">
        <v>0</v>
      </c>
    </row>
    <row r="638" spans="1:14" ht="15" x14ac:dyDescent="0.3">
      <c r="A638" s="54" t="s">
        <v>119</v>
      </c>
      <c r="B638" s="55" t="s">
        <v>53</v>
      </c>
      <c r="C638" s="60">
        <v>38476003</v>
      </c>
      <c r="D638" s="60">
        <v>-1256588</v>
      </c>
      <c r="E638" s="60">
        <v>0</v>
      </c>
      <c r="F638" s="60">
        <v>0</v>
      </c>
      <c r="G638" s="60">
        <v>0</v>
      </c>
      <c r="H638" s="60">
        <v>37219415</v>
      </c>
      <c r="I638" s="60">
        <v>-37219415</v>
      </c>
      <c r="J638" s="60">
        <v>0</v>
      </c>
      <c r="K638" s="60">
        <v>1597436</v>
      </c>
      <c r="L638" s="60">
        <v>-1597436</v>
      </c>
      <c r="M638" s="60">
        <v>0</v>
      </c>
      <c r="N638" s="61">
        <v>0</v>
      </c>
    </row>
    <row r="639" spans="1:14" ht="15" x14ac:dyDescent="0.3">
      <c r="A639" s="54" t="s">
        <v>119</v>
      </c>
      <c r="B639" s="55" t="s">
        <v>54</v>
      </c>
      <c r="C639" s="60">
        <v>28964649</v>
      </c>
      <c r="D639" s="60">
        <v>-388234</v>
      </c>
      <c r="E639" s="60">
        <v>0</v>
      </c>
      <c r="F639" s="60">
        <v>0</v>
      </c>
      <c r="G639" s="60">
        <v>0</v>
      </c>
      <c r="H639" s="60">
        <v>28576415</v>
      </c>
      <c r="I639" s="60">
        <v>-28576415</v>
      </c>
      <c r="J639" s="60">
        <v>0</v>
      </c>
      <c r="K639" s="60">
        <v>676179</v>
      </c>
      <c r="L639" s="60">
        <v>-676179</v>
      </c>
      <c r="M639" s="60">
        <v>0</v>
      </c>
      <c r="N639" s="61">
        <v>0</v>
      </c>
    </row>
    <row r="640" spans="1:14" ht="15" x14ac:dyDescent="0.3">
      <c r="A640" s="54" t="s">
        <v>119</v>
      </c>
      <c r="B640" s="55" t="s">
        <v>55</v>
      </c>
      <c r="C640" s="60">
        <v>28919316</v>
      </c>
      <c r="D640" s="60">
        <v>3749713</v>
      </c>
      <c r="E640" s="60">
        <v>0</v>
      </c>
      <c r="F640" s="60">
        <v>0</v>
      </c>
      <c r="G640" s="60">
        <v>0</v>
      </c>
      <c r="H640" s="60">
        <v>32669029</v>
      </c>
      <c r="I640" s="60">
        <v>-32669029</v>
      </c>
      <c r="J640" s="60">
        <v>0</v>
      </c>
      <c r="K640" s="60">
        <v>668033</v>
      </c>
      <c r="L640" s="60">
        <v>-668033</v>
      </c>
      <c r="M640" s="60">
        <v>0</v>
      </c>
      <c r="N640" s="61">
        <v>0</v>
      </c>
    </row>
    <row r="641" spans="1:14" ht="15" x14ac:dyDescent="0.3">
      <c r="A641" s="54" t="s">
        <v>119</v>
      </c>
      <c r="B641" s="55" t="s">
        <v>56</v>
      </c>
      <c r="C641" s="60">
        <v>33804401</v>
      </c>
      <c r="D641" s="60">
        <v>-5040977</v>
      </c>
      <c r="E641" s="60">
        <v>0</v>
      </c>
      <c r="F641" s="60">
        <v>0</v>
      </c>
      <c r="G641" s="60">
        <v>0</v>
      </c>
      <c r="H641" s="60">
        <v>28763424</v>
      </c>
      <c r="I641" s="60">
        <v>-28763424</v>
      </c>
      <c r="J641" s="60">
        <v>0</v>
      </c>
      <c r="K641" s="60">
        <v>1367503</v>
      </c>
      <c r="L641" s="60">
        <v>-1367503</v>
      </c>
      <c r="M641" s="60">
        <v>0</v>
      </c>
      <c r="N641" s="61">
        <v>0</v>
      </c>
    </row>
    <row r="642" spans="1:14" ht="15" x14ac:dyDescent="0.3">
      <c r="A642" s="54" t="s">
        <v>119</v>
      </c>
      <c r="B642" s="55" t="s">
        <v>57</v>
      </c>
      <c r="C642" s="60">
        <v>28751523</v>
      </c>
      <c r="D642" s="60">
        <v>-3725736</v>
      </c>
      <c r="E642" s="60">
        <v>0</v>
      </c>
      <c r="F642" s="60">
        <v>0</v>
      </c>
      <c r="G642" s="60">
        <v>0</v>
      </c>
      <c r="H642" s="60">
        <v>25025787</v>
      </c>
      <c r="I642" s="60">
        <v>-25025787</v>
      </c>
      <c r="J642" s="60">
        <v>0</v>
      </c>
      <c r="K642" s="60">
        <v>199172</v>
      </c>
      <c r="L642" s="60">
        <v>-199172</v>
      </c>
      <c r="M642" s="60">
        <v>0</v>
      </c>
      <c r="N642" s="61">
        <v>0</v>
      </c>
    </row>
    <row r="643" spans="1:14" ht="15" x14ac:dyDescent="0.3">
      <c r="A643" s="54" t="s">
        <v>119</v>
      </c>
      <c r="B643" s="55" t="s">
        <v>58</v>
      </c>
      <c r="C643" s="60">
        <v>30568026</v>
      </c>
      <c r="D643" s="60">
        <v>-4012827</v>
      </c>
      <c r="E643" s="60">
        <v>0</v>
      </c>
      <c r="F643" s="60">
        <v>0</v>
      </c>
      <c r="G643" s="60">
        <v>0</v>
      </c>
      <c r="H643" s="60">
        <v>26555199</v>
      </c>
      <c r="I643" s="60">
        <v>-26555199</v>
      </c>
      <c r="J643" s="60">
        <v>0</v>
      </c>
      <c r="K643" s="60">
        <v>202340</v>
      </c>
      <c r="L643" s="60">
        <v>-202340</v>
      </c>
      <c r="M643" s="60">
        <v>0</v>
      </c>
      <c r="N643" s="61">
        <v>0</v>
      </c>
    </row>
    <row r="644" spans="1:14" ht="15" x14ac:dyDescent="0.3">
      <c r="A644" s="54" t="s">
        <v>119</v>
      </c>
      <c r="B644" s="55" t="s">
        <v>59</v>
      </c>
      <c r="C644" s="60">
        <v>20649819</v>
      </c>
      <c r="D644" s="60">
        <v>-5697133</v>
      </c>
      <c r="E644" s="60">
        <v>0</v>
      </c>
      <c r="F644" s="60">
        <v>0</v>
      </c>
      <c r="G644" s="60">
        <v>0</v>
      </c>
      <c r="H644" s="60">
        <v>14952686</v>
      </c>
      <c r="I644" s="60">
        <v>-14952686</v>
      </c>
      <c r="J644" s="60">
        <v>0</v>
      </c>
      <c r="K644" s="60">
        <v>3649063</v>
      </c>
      <c r="L644" s="60">
        <v>-3649063</v>
      </c>
      <c r="M644" s="60">
        <v>0</v>
      </c>
      <c r="N644" s="62">
        <v>0</v>
      </c>
    </row>
    <row r="645" spans="1:14" ht="15" x14ac:dyDescent="0.3">
      <c r="A645" s="54" t="s">
        <v>119</v>
      </c>
      <c r="B645" s="55" t="s">
        <v>60</v>
      </c>
      <c r="C645" s="60">
        <v>13635322</v>
      </c>
      <c r="D645" s="60">
        <v>-4783488</v>
      </c>
      <c r="E645" s="60">
        <v>0</v>
      </c>
      <c r="F645" s="60">
        <v>0</v>
      </c>
      <c r="G645" s="60">
        <v>0</v>
      </c>
      <c r="H645" s="60">
        <v>8851834</v>
      </c>
      <c r="I645" s="60">
        <v>-8851834</v>
      </c>
      <c r="J645" s="60">
        <v>0</v>
      </c>
      <c r="K645" s="60">
        <v>3233713</v>
      </c>
      <c r="L645" s="60">
        <v>-3233713</v>
      </c>
      <c r="M645" s="60">
        <v>0</v>
      </c>
      <c r="N645" s="62">
        <v>0</v>
      </c>
    </row>
    <row r="646" spans="1:14" ht="15" x14ac:dyDescent="0.3">
      <c r="A646" s="54" t="s">
        <v>119</v>
      </c>
      <c r="B646" s="55" t="s">
        <v>89</v>
      </c>
      <c r="C646" s="60">
        <v>11993713</v>
      </c>
      <c r="D646" s="60">
        <v>-2949320</v>
      </c>
      <c r="E646" s="60">
        <v>0</v>
      </c>
      <c r="F646" s="60">
        <v>0</v>
      </c>
      <c r="G646" s="60">
        <v>0</v>
      </c>
      <c r="H646" s="60">
        <v>9044393</v>
      </c>
      <c r="I646" s="60">
        <v>-9044393</v>
      </c>
      <c r="J646" s="60">
        <v>0</v>
      </c>
      <c r="K646" s="60">
        <v>1639255</v>
      </c>
      <c r="L646" s="60">
        <v>-1639255</v>
      </c>
      <c r="M646" s="60">
        <v>0</v>
      </c>
      <c r="N646" s="62">
        <v>0</v>
      </c>
    </row>
    <row r="647" spans="1:14" ht="15" x14ac:dyDescent="0.3">
      <c r="A647" s="54" t="s">
        <v>119</v>
      </c>
      <c r="B647" s="55" t="s">
        <v>80</v>
      </c>
      <c r="C647" s="60">
        <v>5592284</v>
      </c>
      <c r="D647" s="60">
        <v>-1502349</v>
      </c>
      <c r="E647" s="60">
        <v>0</v>
      </c>
      <c r="F647" s="60">
        <v>0</v>
      </c>
      <c r="G647" s="60">
        <v>0</v>
      </c>
      <c r="H647" s="60">
        <v>4089935</v>
      </c>
      <c r="I647" s="60">
        <v>-4089935</v>
      </c>
      <c r="J647" s="60">
        <v>0</v>
      </c>
      <c r="K647" s="60">
        <v>758582</v>
      </c>
      <c r="L647" s="60">
        <v>-758582</v>
      </c>
      <c r="M647" s="60">
        <v>0</v>
      </c>
      <c r="N647" s="62">
        <v>0</v>
      </c>
    </row>
    <row r="648" spans="1:14" ht="15" x14ac:dyDescent="0.3">
      <c r="A648" s="54" t="s">
        <v>119</v>
      </c>
      <c r="B648" s="55" t="s">
        <v>81</v>
      </c>
      <c r="C648" s="60">
        <v>4097735</v>
      </c>
      <c r="D648" s="60">
        <v>-787522</v>
      </c>
      <c r="E648" s="60">
        <v>0</v>
      </c>
      <c r="F648" s="60">
        <v>0</v>
      </c>
      <c r="G648" s="60">
        <v>0</v>
      </c>
      <c r="H648" s="60">
        <v>3310213</v>
      </c>
      <c r="I648" s="60">
        <v>-3310213</v>
      </c>
      <c r="J648" s="60">
        <v>0</v>
      </c>
      <c r="K648" s="60">
        <v>476537</v>
      </c>
      <c r="L648" s="60">
        <v>-476537</v>
      </c>
      <c r="M648" s="60">
        <v>0</v>
      </c>
      <c r="N648" s="62">
        <v>0</v>
      </c>
    </row>
    <row r="649" spans="1:14" ht="15" x14ac:dyDescent="0.3">
      <c r="A649" s="54" t="s">
        <v>120</v>
      </c>
      <c r="B649" s="55" t="s">
        <v>44</v>
      </c>
      <c r="C649" s="60">
        <v>1436252</v>
      </c>
      <c r="D649" s="60">
        <v>-22940</v>
      </c>
      <c r="E649" s="60">
        <v>0</v>
      </c>
      <c r="F649" s="60">
        <v>0</v>
      </c>
      <c r="G649" s="60">
        <v>0</v>
      </c>
      <c r="H649" s="60">
        <v>1413312</v>
      </c>
      <c r="I649" s="60">
        <v>-1413312</v>
      </c>
      <c r="J649" s="60">
        <v>0</v>
      </c>
      <c r="K649" s="60">
        <v>0</v>
      </c>
      <c r="L649" s="60">
        <v>0</v>
      </c>
      <c r="M649" s="60">
        <v>0</v>
      </c>
      <c r="N649" s="62">
        <v>0</v>
      </c>
    </row>
    <row r="650" spans="1:14" ht="15" x14ac:dyDescent="0.3">
      <c r="A650" s="54" t="s">
        <v>120</v>
      </c>
      <c r="B650" s="55" t="s">
        <v>45</v>
      </c>
      <c r="C650" s="60">
        <v>2027657</v>
      </c>
      <c r="D650" s="60">
        <v>-1905004</v>
      </c>
      <c r="E650" s="60">
        <v>0</v>
      </c>
      <c r="F650" s="60">
        <v>0</v>
      </c>
      <c r="G650" s="60">
        <v>0</v>
      </c>
      <c r="H650" s="60">
        <v>122653</v>
      </c>
      <c r="I650" s="60">
        <v>-122653</v>
      </c>
      <c r="J650" s="60">
        <v>0</v>
      </c>
      <c r="K650" s="60">
        <v>0</v>
      </c>
      <c r="L650" s="60">
        <v>0</v>
      </c>
      <c r="M650" s="60">
        <v>0</v>
      </c>
      <c r="N650" s="62">
        <v>0</v>
      </c>
    </row>
    <row r="651" spans="1:14" ht="15" x14ac:dyDescent="0.3">
      <c r="A651" s="54" t="s">
        <v>120</v>
      </c>
      <c r="B651" s="55" t="s">
        <v>46</v>
      </c>
      <c r="C651" s="60">
        <v>2504848</v>
      </c>
      <c r="D651" s="60">
        <v>-1321153</v>
      </c>
      <c r="E651" s="60">
        <v>0</v>
      </c>
      <c r="F651" s="60">
        <v>0</v>
      </c>
      <c r="G651" s="60">
        <v>0</v>
      </c>
      <c r="H651" s="60">
        <v>1183695</v>
      </c>
      <c r="I651" s="60">
        <v>-1183695</v>
      </c>
      <c r="J651" s="60">
        <v>0</v>
      </c>
      <c r="K651" s="60">
        <v>0</v>
      </c>
      <c r="L651" s="60">
        <v>0</v>
      </c>
      <c r="M651" s="60">
        <v>0</v>
      </c>
      <c r="N651" s="62">
        <v>0</v>
      </c>
    </row>
    <row r="652" spans="1:14" ht="15" x14ac:dyDescent="0.3">
      <c r="A652" s="54" t="s">
        <v>120</v>
      </c>
      <c r="B652" s="55" t="s">
        <v>47</v>
      </c>
      <c r="C652" s="60">
        <v>4619233</v>
      </c>
      <c r="D652" s="60">
        <v>-1660556</v>
      </c>
      <c r="E652" s="60">
        <v>0</v>
      </c>
      <c r="F652" s="60">
        <v>0</v>
      </c>
      <c r="G652" s="60">
        <v>0</v>
      </c>
      <c r="H652" s="60">
        <v>2958677</v>
      </c>
      <c r="I652" s="60">
        <v>-2958677</v>
      </c>
      <c r="J652" s="60">
        <v>0</v>
      </c>
      <c r="K652" s="60">
        <v>0</v>
      </c>
      <c r="L652" s="60">
        <v>0</v>
      </c>
      <c r="M652" s="60">
        <v>0</v>
      </c>
      <c r="N652" s="62">
        <v>0</v>
      </c>
    </row>
    <row r="653" spans="1:14" ht="15" x14ac:dyDescent="0.3">
      <c r="A653" s="54" t="s">
        <v>120</v>
      </c>
      <c r="B653" s="55" t="s">
        <v>48</v>
      </c>
      <c r="C653" s="60">
        <v>3030306</v>
      </c>
      <c r="D653" s="60">
        <v>-686884</v>
      </c>
      <c r="E653" s="60">
        <v>0</v>
      </c>
      <c r="F653" s="60">
        <v>0</v>
      </c>
      <c r="G653" s="60">
        <v>0</v>
      </c>
      <c r="H653" s="60">
        <v>2343422</v>
      </c>
      <c r="I653" s="60">
        <v>-2343422</v>
      </c>
      <c r="J653" s="60">
        <v>0</v>
      </c>
      <c r="K653" s="60">
        <v>0</v>
      </c>
      <c r="L653" s="60">
        <v>0</v>
      </c>
      <c r="M653" s="60">
        <v>0</v>
      </c>
      <c r="N653" s="62">
        <v>0</v>
      </c>
    </row>
    <row r="654" spans="1:14" ht="15" x14ac:dyDescent="0.3">
      <c r="A654" s="54" t="s">
        <v>121</v>
      </c>
      <c r="B654" s="55" t="s">
        <v>39</v>
      </c>
      <c r="C654" s="60">
        <v>36734731</v>
      </c>
      <c r="D654" s="60">
        <v>-20000</v>
      </c>
      <c r="E654" s="60">
        <v>0</v>
      </c>
      <c r="F654" s="60">
        <v>0</v>
      </c>
      <c r="G654" s="60">
        <v>0</v>
      </c>
      <c r="H654" s="60">
        <v>36714731</v>
      </c>
      <c r="I654" s="60">
        <v>-36714731</v>
      </c>
      <c r="J654" s="60">
        <v>0</v>
      </c>
      <c r="K654" s="60">
        <v>0</v>
      </c>
      <c r="L654" s="60">
        <v>0</v>
      </c>
      <c r="M654" s="60">
        <v>0</v>
      </c>
      <c r="N654" s="62">
        <v>0</v>
      </c>
    </row>
    <row r="655" spans="1:14" ht="15" x14ac:dyDescent="0.3">
      <c r="A655" s="54" t="s">
        <v>121</v>
      </c>
      <c r="B655" s="55" t="s">
        <v>40</v>
      </c>
      <c r="C655" s="60">
        <v>134538785</v>
      </c>
      <c r="D655" s="60">
        <v>-17414209</v>
      </c>
      <c r="E655" s="60">
        <v>0</v>
      </c>
      <c r="F655" s="60">
        <v>0</v>
      </c>
      <c r="G655" s="60">
        <v>0</v>
      </c>
      <c r="H655" s="60">
        <v>117124576</v>
      </c>
      <c r="I655" s="60">
        <v>-117124576</v>
      </c>
      <c r="J655" s="60">
        <v>0</v>
      </c>
      <c r="K655" s="60">
        <v>2030971</v>
      </c>
      <c r="L655" s="60">
        <v>-2030971</v>
      </c>
      <c r="M655" s="60">
        <v>0</v>
      </c>
      <c r="N655" s="62">
        <v>0</v>
      </c>
    </row>
    <row r="656" spans="1:14" ht="15" x14ac:dyDescent="0.3">
      <c r="A656" s="54" t="s">
        <v>121</v>
      </c>
      <c r="B656" s="55" t="s">
        <v>41</v>
      </c>
      <c r="C656" s="60">
        <v>45838892</v>
      </c>
      <c r="D656" s="60">
        <v>-19876908</v>
      </c>
      <c r="E656" s="60">
        <v>0</v>
      </c>
      <c r="F656" s="60">
        <v>0</v>
      </c>
      <c r="G656" s="60">
        <v>0</v>
      </c>
      <c r="H656" s="60">
        <v>25961984</v>
      </c>
      <c r="I656" s="60">
        <v>-25961984</v>
      </c>
      <c r="J656" s="60">
        <v>0</v>
      </c>
      <c r="K656" s="60">
        <v>1157294</v>
      </c>
      <c r="L656" s="60">
        <v>-1157294</v>
      </c>
      <c r="M656" s="60">
        <v>0</v>
      </c>
      <c r="N656" s="62">
        <v>0</v>
      </c>
    </row>
    <row r="657" spans="1:14" ht="15" x14ac:dyDescent="0.3">
      <c r="A657" s="54" t="s">
        <v>121</v>
      </c>
      <c r="B657" s="55" t="s">
        <v>42</v>
      </c>
      <c r="C657" s="60">
        <v>83722137</v>
      </c>
      <c r="D657" s="60">
        <v>-26274457</v>
      </c>
      <c r="E657" s="60">
        <v>0</v>
      </c>
      <c r="F657" s="60">
        <v>0</v>
      </c>
      <c r="G657" s="60">
        <v>0</v>
      </c>
      <c r="H657" s="60">
        <v>57447680</v>
      </c>
      <c r="I657" s="60">
        <v>-57447680</v>
      </c>
      <c r="J657" s="60">
        <v>0</v>
      </c>
      <c r="K657" s="60">
        <v>1348669</v>
      </c>
      <c r="L657" s="60">
        <v>-1348669</v>
      </c>
      <c r="M657" s="60">
        <v>0</v>
      </c>
      <c r="N657" s="61">
        <v>0</v>
      </c>
    </row>
    <row r="658" spans="1:14" ht="15" x14ac:dyDescent="0.3">
      <c r="A658" s="54" t="s">
        <v>121</v>
      </c>
      <c r="B658" s="55" t="s">
        <v>43</v>
      </c>
      <c r="C658" s="60">
        <v>61029832</v>
      </c>
      <c r="D658" s="60">
        <v>-25320479</v>
      </c>
      <c r="E658" s="60">
        <v>0</v>
      </c>
      <c r="F658" s="60">
        <v>0</v>
      </c>
      <c r="G658" s="60">
        <v>0</v>
      </c>
      <c r="H658" s="60">
        <v>35709353</v>
      </c>
      <c r="I658" s="60">
        <v>-35709353</v>
      </c>
      <c r="J658" s="60">
        <v>0</v>
      </c>
      <c r="K658" s="60">
        <v>16800367</v>
      </c>
      <c r="L658" s="60">
        <v>-16800367</v>
      </c>
      <c r="M658" s="60">
        <v>0</v>
      </c>
      <c r="N658" s="61">
        <v>0</v>
      </c>
    </row>
    <row r="659" spans="1:14" ht="15" x14ac:dyDescent="0.3">
      <c r="A659" s="54" t="s">
        <v>122</v>
      </c>
      <c r="B659" s="55" t="s">
        <v>382</v>
      </c>
      <c r="C659" s="60">
        <v>3395144</v>
      </c>
      <c r="D659" s="60">
        <v>0</v>
      </c>
      <c r="E659" s="60">
        <v>0</v>
      </c>
      <c r="F659" s="60">
        <v>0</v>
      </c>
      <c r="G659" s="60">
        <v>0</v>
      </c>
      <c r="H659" s="60">
        <v>3395144</v>
      </c>
      <c r="I659" s="60">
        <v>0</v>
      </c>
      <c r="J659" s="60">
        <v>3395144</v>
      </c>
      <c r="K659" s="60">
        <v>0</v>
      </c>
      <c r="L659" s="60">
        <v>0</v>
      </c>
      <c r="M659" s="60">
        <v>0</v>
      </c>
      <c r="N659" s="61">
        <v>3395144</v>
      </c>
    </row>
    <row r="660" spans="1:14" ht="15" x14ac:dyDescent="0.3">
      <c r="A660" s="54" t="s">
        <v>122</v>
      </c>
      <c r="B660" s="55" t="s">
        <v>383</v>
      </c>
      <c r="C660" s="60">
        <v>3162558</v>
      </c>
      <c r="D660" s="60">
        <v>0</v>
      </c>
      <c r="E660" s="60">
        <v>0</v>
      </c>
      <c r="F660" s="60">
        <v>0</v>
      </c>
      <c r="G660" s="60">
        <v>-4450</v>
      </c>
      <c r="H660" s="60">
        <v>3158108</v>
      </c>
      <c r="I660" s="60">
        <v>-2162997</v>
      </c>
      <c r="J660" s="60">
        <v>995111</v>
      </c>
      <c r="K660" s="60">
        <v>0</v>
      </c>
      <c r="L660" s="60">
        <v>0</v>
      </c>
      <c r="M660" s="60">
        <v>0</v>
      </c>
      <c r="N660" s="61">
        <v>995111</v>
      </c>
    </row>
    <row r="661" spans="1:14" ht="15" x14ac:dyDescent="0.3">
      <c r="A661" s="54" t="s">
        <v>122</v>
      </c>
      <c r="B661" s="55" t="s">
        <v>363</v>
      </c>
      <c r="C661" s="60">
        <v>2928836</v>
      </c>
      <c r="D661" s="60">
        <v>-10823</v>
      </c>
      <c r="E661" s="60">
        <v>0</v>
      </c>
      <c r="F661" s="60">
        <v>0</v>
      </c>
      <c r="G661" s="60">
        <v>0</v>
      </c>
      <c r="H661" s="60">
        <v>2918013</v>
      </c>
      <c r="I661" s="60">
        <v>-2918013</v>
      </c>
      <c r="J661" s="60">
        <v>0</v>
      </c>
      <c r="K661" s="60">
        <v>0</v>
      </c>
      <c r="L661" s="60">
        <v>0</v>
      </c>
      <c r="M661" s="60">
        <v>0</v>
      </c>
      <c r="N661" s="61">
        <v>0</v>
      </c>
    </row>
    <row r="662" spans="1:14" ht="15" x14ac:dyDescent="0.3">
      <c r="A662" s="54" t="s">
        <v>122</v>
      </c>
      <c r="B662" s="55" t="s">
        <v>361</v>
      </c>
      <c r="C662" s="60">
        <v>2080628</v>
      </c>
      <c r="D662" s="60">
        <v>-7115</v>
      </c>
      <c r="E662" s="60">
        <v>0</v>
      </c>
      <c r="F662" s="60">
        <v>0</v>
      </c>
      <c r="G662" s="60">
        <v>0</v>
      </c>
      <c r="H662" s="60">
        <v>2073513</v>
      </c>
      <c r="I662" s="60">
        <v>-2073513</v>
      </c>
      <c r="J662" s="60">
        <v>0</v>
      </c>
      <c r="K662" s="60">
        <v>0</v>
      </c>
      <c r="L662" s="60">
        <v>0</v>
      </c>
      <c r="M662" s="60">
        <v>0</v>
      </c>
      <c r="N662" s="62">
        <v>0</v>
      </c>
    </row>
    <row r="663" spans="1:14" ht="15" x14ac:dyDescent="0.3">
      <c r="A663" s="54" t="s">
        <v>122</v>
      </c>
      <c r="B663" s="55" t="s">
        <v>355</v>
      </c>
      <c r="C663" s="60">
        <v>2499143</v>
      </c>
      <c r="D663" s="60">
        <v>-10634</v>
      </c>
      <c r="E663" s="60">
        <v>0</v>
      </c>
      <c r="F663" s="60">
        <v>0</v>
      </c>
      <c r="G663" s="60">
        <v>0</v>
      </c>
      <c r="H663" s="60">
        <v>2488509</v>
      </c>
      <c r="I663" s="60">
        <v>-2488509</v>
      </c>
      <c r="J663" s="60">
        <v>0</v>
      </c>
      <c r="K663" s="60">
        <v>259</v>
      </c>
      <c r="L663" s="60">
        <v>-259</v>
      </c>
      <c r="M663" s="60">
        <v>0</v>
      </c>
      <c r="N663" s="62">
        <v>0</v>
      </c>
    </row>
    <row r="664" spans="1:14" ht="15" x14ac:dyDescent="0.3">
      <c r="A664" s="54" t="s">
        <v>122</v>
      </c>
      <c r="B664" s="55" t="s">
        <v>64</v>
      </c>
      <c r="C664" s="60">
        <v>2511671</v>
      </c>
      <c r="D664" s="60">
        <v>-1350</v>
      </c>
      <c r="E664" s="60">
        <v>0</v>
      </c>
      <c r="F664" s="60">
        <v>0</v>
      </c>
      <c r="G664" s="60">
        <v>0</v>
      </c>
      <c r="H664" s="60">
        <v>2510321</v>
      </c>
      <c r="I664" s="60">
        <v>-2510321</v>
      </c>
      <c r="J664" s="60">
        <v>0</v>
      </c>
      <c r="K664" s="60">
        <v>1350</v>
      </c>
      <c r="L664" s="60">
        <v>-1350</v>
      </c>
      <c r="M664" s="60">
        <v>0</v>
      </c>
      <c r="N664" s="62">
        <v>0</v>
      </c>
    </row>
    <row r="665" spans="1:14" ht="15" x14ac:dyDescent="0.3">
      <c r="A665" s="54" t="s">
        <v>122</v>
      </c>
      <c r="B665" s="55" t="s">
        <v>65</v>
      </c>
      <c r="C665" s="60">
        <v>2655833</v>
      </c>
      <c r="D665" s="60">
        <v>-44879</v>
      </c>
      <c r="E665" s="60">
        <v>0</v>
      </c>
      <c r="F665" s="60">
        <v>0</v>
      </c>
      <c r="G665" s="60">
        <v>0</v>
      </c>
      <c r="H665" s="60">
        <v>2610954</v>
      </c>
      <c r="I665" s="60">
        <v>-2610954</v>
      </c>
      <c r="J665" s="60">
        <v>0</v>
      </c>
      <c r="K665" s="60">
        <v>5269</v>
      </c>
      <c r="L665" s="60">
        <v>-5269</v>
      </c>
      <c r="M665" s="60">
        <v>0</v>
      </c>
      <c r="N665" s="62">
        <v>0</v>
      </c>
    </row>
    <row r="666" spans="1:14" ht="15" x14ac:dyDescent="0.3">
      <c r="A666" s="54" t="s">
        <v>122</v>
      </c>
      <c r="B666" s="55" t="s">
        <v>66</v>
      </c>
      <c r="C666" s="60">
        <v>2656125</v>
      </c>
      <c r="D666" s="60">
        <v>-25039</v>
      </c>
      <c r="E666" s="60">
        <v>0</v>
      </c>
      <c r="F666" s="60">
        <v>0</v>
      </c>
      <c r="G666" s="60">
        <v>0</v>
      </c>
      <c r="H666" s="60">
        <v>2631086</v>
      </c>
      <c r="I666" s="60">
        <v>-2631086</v>
      </c>
      <c r="J666" s="60">
        <v>0</v>
      </c>
      <c r="K666" s="60">
        <v>2026</v>
      </c>
      <c r="L666" s="60">
        <v>-2026</v>
      </c>
      <c r="M666" s="60">
        <v>0</v>
      </c>
      <c r="N666" s="62">
        <v>0</v>
      </c>
    </row>
    <row r="667" spans="1:14" ht="15" x14ac:dyDescent="0.3">
      <c r="A667" s="54" t="s">
        <v>122</v>
      </c>
      <c r="B667" s="55" t="s">
        <v>38</v>
      </c>
      <c r="C667" s="60">
        <v>2574794</v>
      </c>
      <c r="D667" s="60">
        <v>-19603</v>
      </c>
      <c r="E667" s="60">
        <v>0</v>
      </c>
      <c r="F667" s="60">
        <v>0</v>
      </c>
      <c r="G667" s="60">
        <v>0</v>
      </c>
      <c r="H667" s="60">
        <v>2555191</v>
      </c>
      <c r="I667" s="60">
        <v>-2555191</v>
      </c>
      <c r="J667" s="60">
        <v>0</v>
      </c>
      <c r="K667" s="60">
        <v>12315</v>
      </c>
      <c r="L667" s="60">
        <v>-12315</v>
      </c>
      <c r="M667" s="60">
        <v>0</v>
      </c>
      <c r="N667" s="61">
        <v>0</v>
      </c>
    </row>
    <row r="668" spans="1:14" ht="15" x14ac:dyDescent="0.3">
      <c r="A668" s="54" t="s">
        <v>122</v>
      </c>
      <c r="B668" s="55" t="s">
        <v>67</v>
      </c>
      <c r="C668" s="60">
        <v>2438704</v>
      </c>
      <c r="D668" s="60">
        <v>-20665</v>
      </c>
      <c r="E668" s="60">
        <v>0</v>
      </c>
      <c r="F668" s="60">
        <v>0</v>
      </c>
      <c r="G668" s="60">
        <v>0</v>
      </c>
      <c r="H668" s="60">
        <v>2418039</v>
      </c>
      <c r="I668" s="60">
        <v>-2418039</v>
      </c>
      <c r="J668" s="60">
        <v>0</v>
      </c>
      <c r="K668" s="60">
        <v>12275</v>
      </c>
      <c r="L668" s="60">
        <v>-12275</v>
      </c>
      <c r="M668" s="60">
        <v>0</v>
      </c>
      <c r="N668" s="61">
        <v>0</v>
      </c>
    </row>
    <row r="669" spans="1:14" ht="15" x14ac:dyDescent="0.3">
      <c r="A669" s="54" t="s">
        <v>122</v>
      </c>
      <c r="B669" s="55" t="s">
        <v>68</v>
      </c>
      <c r="C669" s="60">
        <v>2506369</v>
      </c>
      <c r="D669" s="60">
        <v>-3329</v>
      </c>
      <c r="E669" s="60">
        <v>0</v>
      </c>
      <c r="F669" s="60">
        <v>0</v>
      </c>
      <c r="G669" s="60">
        <v>0</v>
      </c>
      <c r="H669" s="60">
        <v>2503040</v>
      </c>
      <c r="I669" s="60">
        <v>-2503040</v>
      </c>
      <c r="J669" s="60">
        <v>0</v>
      </c>
      <c r="K669" s="60">
        <v>8435</v>
      </c>
      <c r="L669" s="60">
        <v>-8435</v>
      </c>
      <c r="M669" s="60">
        <v>0</v>
      </c>
      <c r="N669" s="61">
        <v>0</v>
      </c>
    </row>
    <row r="670" spans="1:14" ht="15" x14ac:dyDescent="0.3">
      <c r="A670" s="54" t="s">
        <v>122</v>
      </c>
      <c r="B670" s="55" t="s">
        <v>69</v>
      </c>
      <c r="C670" s="60">
        <v>2379614</v>
      </c>
      <c r="D670" s="60">
        <v>-10352</v>
      </c>
      <c r="E670" s="60">
        <v>0</v>
      </c>
      <c r="F670" s="60">
        <v>0</v>
      </c>
      <c r="G670" s="60">
        <v>0</v>
      </c>
      <c r="H670" s="60">
        <v>2369262</v>
      </c>
      <c r="I670" s="60">
        <v>-2369262</v>
      </c>
      <c r="J670" s="60">
        <v>0</v>
      </c>
      <c r="K670" s="60">
        <v>5055</v>
      </c>
      <c r="L670" s="60">
        <v>-5055</v>
      </c>
      <c r="M670" s="60">
        <v>0</v>
      </c>
      <c r="N670" s="61">
        <v>0</v>
      </c>
    </row>
    <row r="671" spans="1:14" ht="15" x14ac:dyDescent="0.3">
      <c r="A671" s="54" t="s">
        <v>122</v>
      </c>
      <c r="B671" s="55" t="s">
        <v>70</v>
      </c>
      <c r="C671" s="60">
        <v>2074483</v>
      </c>
      <c r="D671" s="60">
        <v>-17007</v>
      </c>
      <c r="E671" s="60">
        <v>0</v>
      </c>
      <c r="F671" s="60">
        <v>0</v>
      </c>
      <c r="G671" s="60">
        <v>0</v>
      </c>
      <c r="H671" s="60">
        <v>2057476</v>
      </c>
      <c r="I671" s="60">
        <v>-2057476</v>
      </c>
      <c r="J671" s="60">
        <v>0</v>
      </c>
      <c r="K671" s="60">
        <v>0</v>
      </c>
      <c r="L671" s="60">
        <v>0</v>
      </c>
      <c r="M671" s="60">
        <v>0</v>
      </c>
      <c r="N671" s="61">
        <v>0</v>
      </c>
    </row>
    <row r="672" spans="1:14" ht="15" x14ac:dyDescent="0.3">
      <c r="A672" s="54" t="s">
        <v>122</v>
      </c>
      <c r="B672" s="55" t="s">
        <v>71</v>
      </c>
      <c r="C672" s="60">
        <v>2136569</v>
      </c>
      <c r="D672" s="60">
        <v>-15012</v>
      </c>
      <c r="E672" s="60">
        <v>0</v>
      </c>
      <c r="F672" s="60">
        <v>0</v>
      </c>
      <c r="G672" s="60">
        <v>0</v>
      </c>
      <c r="H672" s="60">
        <v>2121557</v>
      </c>
      <c r="I672" s="60">
        <v>-2121557</v>
      </c>
      <c r="J672" s="60">
        <v>0</v>
      </c>
      <c r="K672" s="60">
        <v>0</v>
      </c>
      <c r="L672" s="60">
        <v>0</v>
      </c>
      <c r="M672" s="60">
        <v>0</v>
      </c>
      <c r="N672" s="61">
        <v>0</v>
      </c>
    </row>
    <row r="673" spans="1:14" ht="15" x14ac:dyDescent="0.3">
      <c r="A673" s="54" t="s">
        <v>122</v>
      </c>
      <c r="B673" s="55" t="s">
        <v>39</v>
      </c>
      <c r="C673" s="60">
        <v>1782981</v>
      </c>
      <c r="D673" s="60">
        <v>-3167</v>
      </c>
      <c r="E673" s="60">
        <v>0</v>
      </c>
      <c r="F673" s="60">
        <v>0</v>
      </c>
      <c r="G673" s="60">
        <v>0</v>
      </c>
      <c r="H673" s="60">
        <v>1779814</v>
      </c>
      <c r="I673" s="60">
        <v>-1779814</v>
      </c>
      <c r="J673" s="60">
        <v>0</v>
      </c>
      <c r="K673" s="60">
        <v>0</v>
      </c>
      <c r="L673" s="60">
        <v>0</v>
      </c>
      <c r="M673" s="60">
        <v>0</v>
      </c>
      <c r="N673" s="62">
        <v>0</v>
      </c>
    </row>
    <row r="674" spans="1:14" ht="15" x14ac:dyDescent="0.3">
      <c r="A674" s="54" t="s">
        <v>122</v>
      </c>
      <c r="B674" s="55" t="s">
        <v>40</v>
      </c>
      <c r="C674" s="60">
        <v>1666081</v>
      </c>
      <c r="D674" s="60">
        <v>-33672</v>
      </c>
      <c r="E674" s="60">
        <v>0</v>
      </c>
      <c r="F674" s="60">
        <v>0</v>
      </c>
      <c r="G674" s="60">
        <v>0</v>
      </c>
      <c r="H674" s="60">
        <v>1632409</v>
      </c>
      <c r="I674" s="60">
        <v>-1632409</v>
      </c>
      <c r="J674" s="60">
        <v>0</v>
      </c>
      <c r="K674" s="60">
        <v>5216</v>
      </c>
      <c r="L674" s="60">
        <v>-5216</v>
      </c>
      <c r="M674" s="60">
        <v>0</v>
      </c>
      <c r="N674" s="62">
        <v>0</v>
      </c>
    </row>
    <row r="675" spans="1:14" ht="15" x14ac:dyDescent="0.3">
      <c r="A675" s="54" t="s">
        <v>122</v>
      </c>
      <c r="B675" s="55" t="s">
        <v>41</v>
      </c>
      <c r="C675" s="60">
        <v>1540338</v>
      </c>
      <c r="D675" s="60">
        <v>-7150</v>
      </c>
      <c r="E675" s="60">
        <v>0</v>
      </c>
      <c r="F675" s="60">
        <v>0</v>
      </c>
      <c r="G675" s="60">
        <v>0</v>
      </c>
      <c r="H675" s="60">
        <v>1533188</v>
      </c>
      <c r="I675" s="60">
        <v>-1533188</v>
      </c>
      <c r="J675" s="60">
        <v>0</v>
      </c>
      <c r="K675" s="60">
        <v>0</v>
      </c>
      <c r="L675" s="60">
        <v>0</v>
      </c>
      <c r="M675" s="60">
        <v>0</v>
      </c>
      <c r="N675" s="62">
        <v>0</v>
      </c>
    </row>
    <row r="676" spans="1:14" ht="15" x14ac:dyDescent="0.3">
      <c r="A676" s="54" t="s">
        <v>122</v>
      </c>
      <c r="B676" s="55" t="s">
        <v>42</v>
      </c>
      <c r="C676" s="60">
        <v>1028250</v>
      </c>
      <c r="D676" s="60">
        <v>-13246</v>
      </c>
      <c r="E676" s="60">
        <v>0</v>
      </c>
      <c r="F676" s="60">
        <v>0</v>
      </c>
      <c r="G676" s="60">
        <v>0</v>
      </c>
      <c r="H676" s="60">
        <v>1015004</v>
      </c>
      <c r="I676" s="60">
        <v>-1015004</v>
      </c>
      <c r="J676" s="60">
        <v>0</v>
      </c>
      <c r="K676" s="60">
        <v>10115</v>
      </c>
      <c r="L676" s="60">
        <v>-10115</v>
      </c>
      <c r="M676" s="60">
        <v>0</v>
      </c>
      <c r="N676" s="62">
        <v>0</v>
      </c>
    </row>
    <row r="677" spans="1:14" ht="15" x14ac:dyDescent="0.3">
      <c r="A677" s="54" t="s">
        <v>122</v>
      </c>
      <c r="B677" s="55" t="s">
        <v>43</v>
      </c>
      <c r="C677" s="60">
        <v>921366</v>
      </c>
      <c r="D677" s="60">
        <v>-10168</v>
      </c>
      <c r="E677" s="60">
        <v>0</v>
      </c>
      <c r="F677" s="60">
        <v>0</v>
      </c>
      <c r="G677" s="60">
        <v>0</v>
      </c>
      <c r="H677" s="60">
        <v>911198</v>
      </c>
      <c r="I677" s="60">
        <v>-911198</v>
      </c>
      <c r="J677" s="60">
        <v>0</v>
      </c>
      <c r="K677" s="60">
        <v>63389</v>
      </c>
      <c r="L677" s="60">
        <v>-63389</v>
      </c>
      <c r="M677" s="60">
        <v>0</v>
      </c>
      <c r="N677" s="62">
        <v>0</v>
      </c>
    </row>
    <row r="678" spans="1:14" ht="15" x14ac:dyDescent="0.3">
      <c r="A678" s="54" t="s">
        <v>122</v>
      </c>
      <c r="B678" s="55" t="s">
        <v>44</v>
      </c>
      <c r="C678" s="60">
        <v>706887</v>
      </c>
      <c r="D678" s="60">
        <v>-1147</v>
      </c>
      <c r="E678" s="60">
        <v>0</v>
      </c>
      <c r="F678" s="60">
        <v>0</v>
      </c>
      <c r="G678" s="60">
        <v>0</v>
      </c>
      <c r="H678" s="60">
        <v>705740</v>
      </c>
      <c r="I678" s="60">
        <v>-705740</v>
      </c>
      <c r="J678" s="60">
        <v>0</v>
      </c>
      <c r="K678" s="60">
        <v>10364</v>
      </c>
      <c r="L678" s="60">
        <v>-10364</v>
      </c>
      <c r="M678" s="60">
        <v>0</v>
      </c>
      <c r="N678" s="62">
        <v>0</v>
      </c>
    </row>
    <row r="679" spans="1:14" ht="15" x14ac:dyDescent="0.3">
      <c r="A679" s="54" t="s">
        <v>122</v>
      </c>
      <c r="B679" s="55" t="s">
        <v>45</v>
      </c>
      <c r="C679" s="60">
        <v>578955</v>
      </c>
      <c r="D679" s="60">
        <v>-4665</v>
      </c>
      <c r="E679" s="60">
        <v>0</v>
      </c>
      <c r="F679" s="60">
        <v>0</v>
      </c>
      <c r="G679" s="60">
        <v>0</v>
      </c>
      <c r="H679" s="60">
        <v>574290</v>
      </c>
      <c r="I679" s="60">
        <v>-574290</v>
      </c>
      <c r="J679" s="60">
        <v>0</v>
      </c>
      <c r="K679" s="60">
        <v>15134</v>
      </c>
      <c r="L679" s="60">
        <v>-15134</v>
      </c>
      <c r="M679" s="60">
        <v>0</v>
      </c>
      <c r="N679" s="62">
        <v>0</v>
      </c>
    </row>
    <row r="680" spans="1:14" ht="15" x14ac:dyDescent="0.3">
      <c r="A680" s="54" t="s">
        <v>122</v>
      </c>
      <c r="B680" s="55" t="s">
        <v>46</v>
      </c>
      <c r="C680" s="60">
        <v>387944</v>
      </c>
      <c r="D680" s="60">
        <v>-3170</v>
      </c>
      <c r="E680" s="60">
        <v>0</v>
      </c>
      <c r="F680" s="60">
        <v>0</v>
      </c>
      <c r="G680" s="60">
        <v>0</v>
      </c>
      <c r="H680" s="60">
        <v>384774</v>
      </c>
      <c r="I680" s="60">
        <v>-384774</v>
      </c>
      <c r="J680" s="60">
        <v>0</v>
      </c>
      <c r="K680" s="60">
        <v>0</v>
      </c>
      <c r="L680" s="60">
        <v>0</v>
      </c>
      <c r="M680" s="60">
        <v>0</v>
      </c>
      <c r="N680" s="62">
        <v>0</v>
      </c>
    </row>
    <row r="681" spans="1:14" ht="15" x14ac:dyDescent="0.3">
      <c r="A681" s="54" t="s">
        <v>122</v>
      </c>
      <c r="B681" s="55" t="s">
        <v>47</v>
      </c>
      <c r="C681" s="60">
        <v>323124</v>
      </c>
      <c r="D681" s="60">
        <v>0</v>
      </c>
      <c r="E681" s="60">
        <v>0</v>
      </c>
      <c r="F681" s="60">
        <v>0</v>
      </c>
      <c r="G681" s="60">
        <v>0</v>
      </c>
      <c r="H681" s="60">
        <v>323124</v>
      </c>
      <c r="I681" s="60">
        <v>-323124</v>
      </c>
      <c r="J681" s="60">
        <v>0</v>
      </c>
      <c r="K681" s="60">
        <v>0</v>
      </c>
      <c r="L681" s="60">
        <v>0</v>
      </c>
      <c r="M681" s="60">
        <v>0</v>
      </c>
      <c r="N681" s="62">
        <v>0</v>
      </c>
    </row>
    <row r="682" spans="1:14" ht="15" x14ac:dyDescent="0.3">
      <c r="A682" s="54" t="s">
        <v>122</v>
      </c>
      <c r="B682" s="55" t="s">
        <v>48</v>
      </c>
      <c r="C682" s="60">
        <v>361009</v>
      </c>
      <c r="D682" s="60">
        <v>-195</v>
      </c>
      <c r="E682" s="60">
        <v>0</v>
      </c>
      <c r="F682" s="60">
        <v>0</v>
      </c>
      <c r="G682" s="60">
        <v>0</v>
      </c>
      <c r="H682" s="60">
        <v>360814</v>
      </c>
      <c r="I682" s="60">
        <v>-360814</v>
      </c>
      <c r="J682" s="60">
        <v>0</v>
      </c>
      <c r="K682" s="60">
        <v>0</v>
      </c>
      <c r="L682" s="60">
        <v>0</v>
      </c>
      <c r="M682" s="60">
        <v>0</v>
      </c>
      <c r="N682" s="62">
        <v>0</v>
      </c>
    </row>
    <row r="683" spans="1:14" ht="15" x14ac:dyDescent="0.3">
      <c r="A683" s="54" t="s">
        <v>122</v>
      </c>
      <c r="B683" s="55" t="s">
        <v>49</v>
      </c>
      <c r="C683" s="60">
        <v>251766</v>
      </c>
      <c r="D683" s="60">
        <v>-6546</v>
      </c>
      <c r="E683" s="60">
        <v>0</v>
      </c>
      <c r="F683" s="60">
        <v>0</v>
      </c>
      <c r="G683" s="60">
        <v>0</v>
      </c>
      <c r="H683" s="60">
        <v>245220</v>
      </c>
      <c r="I683" s="60">
        <v>-245220</v>
      </c>
      <c r="J683" s="60">
        <v>0</v>
      </c>
      <c r="K683" s="60">
        <v>0</v>
      </c>
      <c r="L683" s="60">
        <v>0</v>
      </c>
      <c r="M683" s="60">
        <v>0</v>
      </c>
      <c r="N683" s="62">
        <v>0</v>
      </c>
    </row>
    <row r="684" spans="1:14" ht="15" x14ac:dyDescent="0.3">
      <c r="A684" s="54" t="s">
        <v>122</v>
      </c>
      <c r="B684" s="55" t="s">
        <v>50</v>
      </c>
      <c r="C684" s="60">
        <v>173026</v>
      </c>
      <c r="D684" s="60">
        <v>-3052</v>
      </c>
      <c r="E684" s="60">
        <v>0</v>
      </c>
      <c r="F684" s="60">
        <v>0</v>
      </c>
      <c r="G684" s="60">
        <v>0</v>
      </c>
      <c r="H684" s="60">
        <v>169974</v>
      </c>
      <c r="I684" s="60">
        <v>-169974</v>
      </c>
      <c r="J684" s="60">
        <v>0</v>
      </c>
      <c r="K684" s="60">
        <v>0</v>
      </c>
      <c r="L684" s="60">
        <v>0</v>
      </c>
      <c r="M684" s="60">
        <v>0</v>
      </c>
      <c r="N684" s="62">
        <v>0</v>
      </c>
    </row>
    <row r="685" spans="1:14" ht="15" x14ac:dyDescent="0.3">
      <c r="A685" s="54" t="s">
        <v>122</v>
      </c>
      <c r="B685" s="55" t="s">
        <v>51</v>
      </c>
      <c r="C685" s="60">
        <v>153932</v>
      </c>
      <c r="D685" s="60">
        <v>-2750</v>
      </c>
      <c r="E685" s="60">
        <v>0</v>
      </c>
      <c r="F685" s="60">
        <v>0</v>
      </c>
      <c r="G685" s="60">
        <v>0</v>
      </c>
      <c r="H685" s="60">
        <v>151182</v>
      </c>
      <c r="I685" s="60">
        <v>-151182</v>
      </c>
      <c r="J685" s="60">
        <v>0</v>
      </c>
      <c r="K685" s="60">
        <v>0</v>
      </c>
      <c r="L685" s="60">
        <v>0</v>
      </c>
      <c r="M685" s="60">
        <v>0</v>
      </c>
      <c r="N685" s="62">
        <v>0</v>
      </c>
    </row>
    <row r="686" spans="1:14" ht="15" x14ac:dyDescent="0.3">
      <c r="A686" s="54" t="s">
        <v>122</v>
      </c>
      <c r="B686" s="55" t="s">
        <v>52</v>
      </c>
      <c r="C686" s="60">
        <v>69089</v>
      </c>
      <c r="D686" s="60">
        <v>-1151</v>
      </c>
      <c r="E686" s="60">
        <v>0</v>
      </c>
      <c r="F686" s="60">
        <v>0</v>
      </c>
      <c r="G686" s="60">
        <v>0</v>
      </c>
      <c r="H686" s="60">
        <v>67938</v>
      </c>
      <c r="I686" s="60">
        <v>-67938</v>
      </c>
      <c r="J686" s="60">
        <v>0</v>
      </c>
      <c r="K686" s="60">
        <v>0</v>
      </c>
      <c r="L686" s="60">
        <v>0</v>
      </c>
      <c r="M686" s="60">
        <v>0</v>
      </c>
      <c r="N686" s="62">
        <v>0</v>
      </c>
    </row>
    <row r="687" spans="1:14" ht="15" x14ac:dyDescent="0.3">
      <c r="A687" s="54" t="s">
        <v>123</v>
      </c>
      <c r="B687" s="55" t="s">
        <v>70</v>
      </c>
      <c r="C687" s="60">
        <v>10435329</v>
      </c>
      <c r="D687" s="60">
        <v>-2140668</v>
      </c>
      <c r="E687" s="60">
        <v>0</v>
      </c>
      <c r="F687" s="60">
        <v>0</v>
      </c>
      <c r="G687" s="60">
        <v>0</v>
      </c>
      <c r="H687" s="60">
        <v>8294661</v>
      </c>
      <c r="I687" s="60">
        <v>0</v>
      </c>
      <c r="J687" s="60">
        <v>8294661</v>
      </c>
      <c r="K687" s="60">
        <v>0</v>
      </c>
      <c r="L687" s="60">
        <v>0</v>
      </c>
      <c r="M687" s="60">
        <v>0</v>
      </c>
      <c r="N687" s="62">
        <v>8294661</v>
      </c>
    </row>
    <row r="688" spans="1:14" ht="15" x14ac:dyDescent="0.3">
      <c r="A688" s="54" t="s">
        <v>123</v>
      </c>
      <c r="B688" s="55" t="s">
        <v>71</v>
      </c>
      <c r="C688" s="60">
        <v>9393422</v>
      </c>
      <c r="D688" s="60">
        <v>-2060395</v>
      </c>
      <c r="E688" s="60">
        <v>0</v>
      </c>
      <c r="F688" s="60">
        <v>0</v>
      </c>
      <c r="G688" s="60">
        <v>0</v>
      </c>
      <c r="H688" s="60">
        <v>7333027</v>
      </c>
      <c r="I688" s="60">
        <v>0</v>
      </c>
      <c r="J688" s="60">
        <v>7333027</v>
      </c>
      <c r="K688" s="60">
        <v>0</v>
      </c>
      <c r="L688" s="60">
        <v>0</v>
      </c>
      <c r="M688" s="60">
        <v>0</v>
      </c>
      <c r="N688" s="62">
        <v>7333027</v>
      </c>
    </row>
    <row r="689" spans="1:14" ht="15" x14ac:dyDescent="0.3">
      <c r="A689" s="54" t="s">
        <v>123</v>
      </c>
      <c r="B689" s="55" t="s">
        <v>39</v>
      </c>
      <c r="C689" s="60">
        <v>10395108</v>
      </c>
      <c r="D689" s="60">
        <v>-3486243</v>
      </c>
      <c r="E689" s="60">
        <v>0</v>
      </c>
      <c r="F689" s="60">
        <v>0</v>
      </c>
      <c r="G689" s="60">
        <v>0</v>
      </c>
      <c r="H689" s="60">
        <v>6908865</v>
      </c>
      <c r="I689" s="60">
        <v>0</v>
      </c>
      <c r="J689" s="60">
        <v>6908865</v>
      </c>
      <c r="K689" s="60">
        <v>0</v>
      </c>
      <c r="L689" s="60">
        <v>0</v>
      </c>
      <c r="M689" s="60">
        <v>0</v>
      </c>
      <c r="N689" s="61">
        <v>6908865</v>
      </c>
    </row>
    <row r="690" spans="1:14" ht="15" x14ac:dyDescent="0.3">
      <c r="A690" s="54" t="s">
        <v>123</v>
      </c>
      <c r="B690" s="55" t="s">
        <v>40</v>
      </c>
      <c r="C690" s="60">
        <v>10042991</v>
      </c>
      <c r="D690" s="60">
        <v>-3071769</v>
      </c>
      <c r="E690" s="60">
        <v>0</v>
      </c>
      <c r="F690" s="60">
        <v>0</v>
      </c>
      <c r="G690" s="60">
        <v>0</v>
      </c>
      <c r="H690" s="60">
        <v>6971222</v>
      </c>
      <c r="I690" s="60">
        <v>0</v>
      </c>
      <c r="J690" s="60">
        <v>6971222</v>
      </c>
      <c r="K690" s="60">
        <v>0</v>
      </c>
      <c r="L690" s="60">
        <v>0</v>
      </c>
      <c r="M690" s="60">
        <v>0</v>
      </c>
      <c r="N690" s="62">
        <v>6971222</v>
      </c>
    </row>
    <row r="691" spans="1:14" ht="15" x14ac:dyDescent="0.3">
      <c r="A691" s="54" t="s">
        <v>123</v>
      </c>
      <c r="B691" s="55" t="s">
        <v>41</v>
      </c>
      <c r="C691" s="60">
        <v>10906453</v>
      </c>
      <c r="D691" s="60">
        <v>-3246340</v>
      </c>
      <c r="E691" s="60">
        <v>0</v>
      </c>
      <c r="F691" s="60">
        <v>0</v>
      </c>
      <c r="G691" s="60">
        <v>0</v>
      </c>
      <c r="H691" s="60">
        <v>7660113</v>
      </c>
      <c r="I691" s="60">
        <v>0</v>
      </c>
      <c r="J691" s="60">
        <v>7660113</v>
      </c>
      <c r="K691" s="60">
        <v>0</v>
      </c>
      <c r="L691" s="60">
        <v>0</v>
      </c>
      <c r="M691" s="60">
        <v>0</v>
      </c>
      <c r="N691" s="61">
        <v>7660113</v>
      </c>
    </row>
    <row r="692" spans="1:14" ht="15" x14ac:dyDescent="0.3">
      <c r="A692" s="54" t="s">
        <v>123</v>
      </c>
      <c r="B692" s="55" t="s">
        <v>42</v>
      </c>
      <c r="C692" s="60">
        <v>10527433</v>
      </c>
      <c r="D692" s="60">
        <v>-3459347</v>
      </c>
      <c r="E692" s="60">
        <v>0</v>
      </c>
      <c r="F692" s="60">
        <v>0</v>
      </c>
      <c r="G692" s="60">
        <v>0</v>
      </c>
      <c r="H692" s="60">
        <v>7068086</v>
      </c>
      <c r="I692" s="60">
        <v>0</v>
      </c>
      <c r="J692" s="60">
        <v>7068086</v>
      </c>
      <c r="K692" s="60">
        <v>0</v>
      </c>
      <c r="L692" s="60">
        <v>0</v>
      </c>
      <c r="M692" s="60">
        <v>0</v>
      </c>
      <c r="N692" s="61">
        <v>7068086</v>
      </c>
    </row>
    <row r="693" spans="1:14" ht="15" x14ac:dyDescent="0.3">
      <c r="A693" s="54" t="s">
        <v>123</v>
      </c>
      <c r="B693" s="55" t="s">
        <v>43</v>
      </c>
      <c r="C693" s="60">
        <v>9092725</v>
      </c>
      <c r="D693" s="60">
        <v>-2661237</v>
      </c>
      <c r="E693" s="60">
        <v>0</v>
      </c>
      <c r="F693" s="60">
        <v>0</v>
      </c>
      <c r="G693" s="60">
        <v>0</v>
      </c>
      <c r="H693" s="60">
        <v>6431488</v>
      </c>
      <c r="I693" s="60">
        <v>0</v>
      </c>
      <c r="J693" s="60">
        <v>6431488</v>
      </c>
      <c r="K693" s="60">
        <v>0</v>
      </c>
      <c r="L693" s="60">
        <v>0</v>
      </c>
      <c r="M693" s="60">
        <v>0</v>
      </c>
      <c r="N693" s="61">
        <v>6431488</v>
      </c>
    </row>
    <row r="694" spans="1:14" ht="15" x14ac:dyDescent="0.3">
      <c r="A694" s="54" t="s">
        <v>123</v>
      </c>
      <c r="B694" s="55" t="s">
        <v>44</v>
      </c>
      <c r="C694" s="60">
        <v>7282199</v>
      </c>
      <c r="D694" s="60">
        <v>-2159619</v>
      </c>
      <c r="E694" s="60">
        <v>0</v>
      </c>
      <c r="F694" s="60">
        <v>0</v>
      </c>
      <c r="G694" s="60">
        <v>0</v>
      </c>
      <c r="H694" s="60">
        <v>5122580</v>
      </c>
      <c r="I694" s="60">
        <v>0</v>
      </c>
      <c r="J694" s="60">
        <v>5122580</v>
      </c>
      <c r="K694" s="60">
        <v>0</v>
      </c>
      <c r="L694" s="60">
        <v>0</v>
      </c>
      <c r="M694" s="60">
        <v>0</v>
      </c>
      <c r="N694" s="61">
        <v>5122580</v>
      </c>
    </row>
    <row r="695" spans="1:14" ht="15" x14ac:dyDescent="0.3">
      <c r="A695" s="54" t="s">
        <v>123</v>
      </c>
      <c r="B695" s="55" t="s">
        <v>45</v>
      </c>
      <c r="C695" s="60">
        <v>6663248</v>
      </c>
      <c r="D695" s="60">
        <v>-2465863</v>
      </c>
      <c r="E695" s="60">
        <v>0</v>
      </c>
      <c r="F695" s="60">
        <v>0</v>
      </c>
      <c r="G695" s="60">
        <v>0</v>
      </c>
      <c r="H695" s="60">
        <v>4197385</v>
      </c>
      <c r="I695" s="60">
        <v>0</v>
      </c>
      <c r="J695" s="60">
        <v>4197385</v>
      </c>
      <c r="K695" s="60">
        <v>0</v>
      </c>
      <c r="L695" s="60">
        <v>0</v>
      </c>
      <c r="M695" s="60">
        <v>0</v>
      </c>
      <c r="N695" s="61">
        <v>4197385</v>
      </c>
    </row>
    <row r="696" spans="1:14" ht="15" x14ac:dyDescent="0.3">
      <c r="A696" s="54" t="s">
        <v>123</v>
      </c>
      <c r="B696" s="55" t="s">
        <v>46</v>
      </c>
      <c r="C696" s="60">
        <v>5362382</v>
      </c>
      <c r="D696" s="60">
        <v>-2062150</v>
      </c>
      <c r="E696" s="60">
        <v>0</v>
      </c>
      <c r="F696" s="60">
        <v>0</v>
      </c>
      <c r="G696" s="60">
        <v>0</v>
      </c>
      <c r="H696" s="60">
        <v>3300232</v>
      </c>
      <c r="I696" s="60">
        <v>0</v>
      </c>
      <c r="J696" s="60">
        <v>3300232</v>
      </c>
      <c r="K696" s="60">
        <v>0</v>
      </c>
      <c r="L696" s="60">
        <v>0</v>
      </c>
      <c r="M696" s="60">
        <v>0</v>
      </c>
      <c r="N696" s="61">
        <v>3300232</v>
      </c>
    </row>
    <row r="697" spans="1:14" ht="15" x14ac:dyDescent="0.3">
      <c r="A697" s="54" t="s">
        <v>123</v>
      </c>
      <c r="B697" s="55" t="s">
        <v>47</v>
      </c>
      <c r="C697" s="60">
        <v>4753281</v>
      </c>
      <c r="D697" s="60">
        <v>-1707152</v>
      </c>
      <c r="E697" s="60">
        <v>0</v>
      </c>
      <c r="F697" s="60">
        <v>0</v>
      </c>
      <c r="G697" s="60">
        <v>0</v>
      </c>
      <c r="H697" s="60">
        <v>3046129</v>
      </c>
      <c r="I697" s="60">
        <v>0</v>
      </c>
      <c r="J697" s="60">
        <v>3046129</v>
      </c>
      <c r="K697" s="60">
        <v>0</v>
      </c>
      <c r="L697" s="60">
        <v>0</v>
      </c>
      <c r="M697" s="60">
        <v>0</v>
      </c>
      <c r="N697" s="61">
        <v>3046129</v>
      </c>
    </row>
    <row r="698" spans="1:14" ht="15" x14ac:dyDescent="0.3">
      <c r="A698" s="54" t="s">
        <v>124</v>
      </c>
      <c r="B698" s="55" t="s">
        <v>39</v>
      </c>
      <c r="C698" s="60">
        <v>15567</v>
      </c>
      <c r="D698" s="60">
        <v>0</v>
      </c>
      <c r="E698" s="60">
        <v>0</v>
      </c>
      <c r="F698" s="60">
        <v>0</v>
      </c>
      <c r="G698" s="60">
        <v>0</v>
      </c>
      <c r="H698" s="60">
        <v>15567</v>
      </c>
      <c r="I698" s="60">
        <v>0</v>
      </c>
      <c r="J698" s="60">
        <v>15567</v>
      </c>
      <c r="K698" s="60">
        <v>0</v>
      </c>
      <c r="L698" s="60">
        <v>0</v>
      </c>
      <c r="M698" s="60">
        <v>0</v>
      </c>
      <c r="N698" s="61">
        <v>15567</v>
      </c>
    </row>
    <row r="699" spans="1:14" ht="15" x14ac:dyDescent="0.3">
      <c r="A699" s="54" t="s">
        <v>124</v>
      </c>
      <c r="B699" s="55" t="s">
        <v>40</v>
      </c>
      <c r="C699" s="60">
        <v>20569</v>
      </c>
      <c r="D699" s="60">
        <v>0</v>
      </c>
      <c r="E699" s="60">
        <v>0</v>
      </c>
      <c r="F699" s="60">
        <v>0</v>
      </c>
      <c r="G699" s="60">
        <v>0</v>
      </c>
      <c r="H699" s="60">
        <v>20569</v>
      </c>
      <c r="I699" s="60">
        <v>0</v>
      </c>
      <c r="J699" s="60">
        <v>20569</v>
      </c>
      <c r="K699" s="60">
        <v>0</v>
      </c>
      <c r="L699" s="60">
        <v>0</v>
      </c>
      <c r="M699" s="60">
        <v>0</v>
      </c>
      <c r="N699" s="61">
        <v>20569</v>
      </c>
    </row>
    <row r="700" spans="1:14" ht="15" x14ac:dyDescent="0.3">
      <c r="A700" s="54" t="s">
        <v>124</v>
      </c>
      <c r="B700" s="55" t="s">
        <v>41</v>
      </c>
      <c r="C700" s="60">
        <v>15069</v>
      </c>
      <c r="D700" s="60">
        <v>0</v>
      </c>
      <c r="E700" s="60">
        <v>0</v>
      </c>
      <c r="F700" s="60">
        <v>0</v>
      </c>
      <c r="G700" s="60">
        <v>0</v>
      </c>
      <c r="H700" s="60">
        <v>15069</v>
      </c>
      <c r="I700" s="60">
        <v>-15069</v>
      </c>
      <c r="J700" s="60">
        <v>0</v>
      </c>
      <c r="K700" s="60">
        <v>0</v>
      </c>
      <c r="L700" s="60">
        <v>0</v>
      </c>
      <c r="M700" s="60">
        <v>0</v>
      </c>
      <c r="N700" s="62">
        <v>0</v>
      </c>
    </row>
    <row r="701" spans="1:14" ht="15" x14ac:dyDescent="0.3">
      <c r="A701" s="54" t="s">
        <v>124</v>
      </c>
      <c r="B701" s="55" t="s">
        <v>42</v>
      </c>
      <c r="C701" s="60">
        <v>18939</v>
      </c>
      <c r="D701" s="60">
        <v>0</v>
      </c>
      <c r="E701" s="60">
        <v>0</v>
      </c>
      <c r="F701" s="60">
        <v>0</v>
      </c>
      <c r="G701" s="60">
        <v>0</v>
      </c>
      <c r="H701" s="60">
        <v>18939</v>
      </c>
      <c r="I701" s="60">
        <v>-18939</v>
      </c>
      <c r="J701" s="60">
        <v>0</v>
      </c>
      <c r="K701" s="60">
        <v>0</v>
      </c>
      <c r="L701" s="60">
        <v>0</v>
      </c>
      <c r="M701" s="60">
        <v>0</v>
      </c>
      <c r="N701" s="62">
        <v>0</v>
      </c>
    </row>
    <row r="702" spans="1:14" ht="15" x14ac:dyDescent="0.3">
      <c r="A702" s="54" t="s">
        <v>124</v>
      </c>
      <c r="B702" s="55" t="s">
        <v>43</v>
      </c>
      <c r="C702" s="60">
        <v>15378</v>
      </c>
      <c r="D702" s="60">
        <v>0</v>
      </c>
      <c r="E702" s="60">
        <v>0</v>
      </c>
      <c r="F702" s="60">
        <v>0</v>
      </c>
      <c r="G702" s="60">
        <v>0</v>
      </c>
      <c r="H702" s="60">
        <v>15378</v>
      </c>
      <c r="I702" s="60">
        <v>-15378</v>
      </c>
      <c r="J702" s="60">
        <v>0</v>
      </c>
      <c r="K702" s="60">
        <v>0</v>
      </c>
      <c r="L702" s="60">
        <v>0</v>
      </c>
      <c r="M702" s="60">
        <v>0</v>
      </c>
      <c r="N702" s="61">
        <v>0</v>
      </c>
    </row>
    <row r="703" spans="1:14" ht="15" x14ac:dyDescent="0.3">
      <c r="A703" s="54" t="s">
        <v>124</v>
      </c>
      <c r="B703" s="55" t="s">
        <v>44</v>
      </c>
      <c r="C703" s="60">
        <v>16040</v>
      </c>
      <c r="D703" s="60">
        <v>0</v>
      </c>
      <c r="E703" s="60">
        <v>0</v>
      </c>
      <c r="F703" s="60">
        <v>0</v>
      </c>
      <c r="G703" s="60">
        <v>0</v>
      </c>
      <c r="H703" s="60">
        <v>16040</v>
      </c>
      <c r="I703" s="60">
        <v>-16040</v>
      </c>
      <c r="J703" s="60">
        <v>0</v>
      </c>
      <c r="K703" s="60">
        <v>0</v>
      </c>
      <c r="L703" s="60">
        <v>0</v>
      </c>
      <c r="M703" s="60">
        <v>0</v>
      </c>
      <c r="N703" s="61">
        <v>0</v>
      </c>
    </row>
    <row r="704" spans="1:14" ht="15" x14ac:dyDescent="0.3">
      <c r="A704" s="54" t="s">
        <v>124</v>
      </c>
      <c r="B704" s="55" t="s">
        <v>45</v>
      </c>
      <c r="C704" s="60">
        <v>17837</v>
      </c>
      <c r="D704" s="60">
        <v>0</v>
      </c>
      <c r="E704" s="60">
        <v>0</v>
      </c>
      <c r="F704" s="60">
        <v>0</v>
      </c>
      <c r="G704" s="60">
        <v>0</v>
      </c>
      <c r="H704" s="60">
        <v>17837</v>
      </c>
      <c r="I704" s="60">
        <v>-17837</v>
      </c>
      <c r="J704" s="60">
        <v>0</v>
      </c>
      <c r="K704" s="60">
        <v>0</v>
      </c>
      <c r="L704" s="60">
        <v>0</v>
      </c>
      <c r="M704" s="60">
        <v>0</v>
      </c>
      <c r="N704" s="61">
        <v>0</v>
      </c>
    </row>
    <row r="705" spans="1:14" ht="15" x14ac:dyDescent="0.3">
      <c r="A705" s="54" t="s">
        <v>124</v>
      </c>
      <c r="B705" s="55" t="s">
        <v>46</v>
      </c>
      <c r="C705" s="60">
        <v>11904</v>
      </c>
      <c r="D705" s="60">
        <v>0</v>
      </c>
      <c r="E705" s="60">
        <v>0</v>
      </c>
      <c r="F705" s="60">
        <v>0</v>
      </c>
      <c r="G705" s="60">
        <v>0</v>
      </c>
      <c r="H705" s="60">
        <v>11904</v>
      </c>
      <c r="I705" s="60">
        <v>0</v>
      </c>
      <c r="J705" s="60">
        <v>11904</v>
      </c>
      <c r="K705" s="60">
        <v>0</v>
      </c>
      <c r="L705" s="60">
        <v>0</v>
      </c>
      <c r="M705" s="60">
        <v>0</v>
      </c>
      <c r="N705" s="61">
        <v>11904</v>
      </c>
    </row>
    <row r="706" spans="1:14" ht="15" x14ac:dyDescent="0.3">
      <c r="A706" s="54" t="s">
        <v>124</v>
      </c>
      <c r="B706" s="55" t="s">
        <v>47</v>
      </c>
      <c r="C706" s="60">
        <v>132994</v>
      </c>
      <c r="D706" s="60">
        <v>0</v>
      </c>
      <c r="E706" s="60">
        <v>0</v>
      </c>
      <c r="F706" s="60">
        <v>0</v>
      </c>
      <c r="G706" s="60">
        <v>0</v>
      </c>
      <c r="H706" s="60">
        <v>132994</v>
      </c>
      <c r="I706" s="60">
        <v>0</v>
      </c>
      <c r="J706" s="60">
        <v>132994</v>
      </c>
      <c r="K706" s="60">
        <v>0</v>
      </c>
      <c r="L706" s="60">
        <v>0</v>
      </c>
      <c r="M706" s="60">
        <v>0</v>
      </c>
      <c r="N706" s="61">
        <v>132994</v>
      </c>
    </row>
    <row r="707" spans="1:14" ht="15" x14ac:dyDescent="0.3">
      <c r="A707" s="54" t="s">
        <v>124</v>
      </c>
      <c r="B707" s="55" t="s">
        <v>48</v>
      </c>
      <c r="C707" s="60">
        <v>116534</v>
      </c>
      <c r="D707" s="60">
        <v>0</v>
      </c>
      <c r="E707" s="60">
        <v>0</v>
      </c>
      <c r="F707" s="60">
        <v>0</v>
      </c>
      <c r="G707" s="60">
        <v>0</v>
      </c>
      <c r="H707" s="60">
        <v>116534</v>
      </c>
      <c r="I707" s="60">
        <v>0</v>
      </c>
      <c r="J707" s="60">
        <v>116534</v>
      </c>
      <c r="K707" s="60">
        <v>0</v>
      </c>
      <c r="L707" s="60">
        <v>0</v>
      </c>
      <c r="M707" s="60">
        <v>0</v>
      </c>
      <c r="N707" s="61">
        <v>116534</v>
      </c>
    </row>
    <row r="708" spans="1:14" ht="15" x14ac:dyDescent="0.3">
      <c r="A708" s="54" t="s">
        <v>124</v>
      </c>
      <c r="B708" s="55" t="s">
        <v>49</v>
      </c>
      <c r="C708" s="60">
        <v>112301</v>
      </c>
      <c r="D708" s="60">
        <v>0</v>
      </c>
      <c r="E708" s="60">
        <v>0</v>
      </c>
      <c r="F708" s="60">
        <v>0</v>
      </c>
      <c r="G708" s="60">
        <v>0</v>
      </c>
      <c r="H708" s="60">
        <v>112301</v>
      </c>
      <c r="I708" s="60">
        <v>0</v>
      </c>
      <c r="J708" s="60">
        <v>112301</v>
      </c>
      <c r="K708" s="60">
        <v>0</v>
      </c>
      <c r="L708" s="60">
        <v>0</v>
      </c>
      <c r="M708" s="60">
        <v>0</v>
      </c>
      <c r="N708" s="61">
        <v>112301</v>
      </c>
    </row>
    <row r="709" spans="1:14" ht="15" x14ac:dyDescent="0.3">
      <c r="A709" s="54" t="s">
        <v>124</v>
      </c>
      <c r="B709" s="55" t="s">
        <v>50</v>
      </c>
      <c r="C709" s="60">
        <v>32985</v>
      </c>
      <c r="D709" s="60">
        <v>0</v>
      </c>
      <c r="E709" s="60">
        <v>0</v>
      </c>
      <c r="F709" s="60">
        <v>0</v>
      </c>
      <c r="G709" s="60">
        <v>0</v>
      </c>
      <c r="H709" s="60">
        <v>32985</v>
      </c>
      <c r="I709" s="60">
        <v>0</v>
      </c>
      <c r="J709" s="60">
        <v>32985</v>
      </c>
      <c r="K709" s="60">
        <v>0</v>
      </c>
      <c r="L709" s="60">
        <v>0</v>
      </c>
      <c r="M709" s="60">
        <v>0</v>
      </c>
      <c r="N709" s="61">
        <v>32985</v>
      </c>
    </row>
    <row r="710" spans="1:14" ht="15" x14ac:dyDescent="0.3">
      <c r="A710" s="54" t="s">
        <v>125</v>
      </c>
      <c r="B710" s="55" t="s">
        <v>56</v>
      </c>
      <c r="C710" s="60">
        <v>900483</v>
      </c>
      <c r="D710" s="60">
        <v>-20873</v>
      </c>
      <c r="E710" s="60">
        <v>0</v>
      </c>
      <c r="F710" s="60">
        <v>0</v>
      </c>
      <c r="G710" s="60">
        <v>0</v>
      </c>
      <c r="H710" s="60">
        <v>879610</v>
      </c>
      <c r="I710" s="60">
        <v>-879610</v>
      </c>
      <c r="J710" s="60">
        <v>0</v>
      </c>
      <c r="K710" s="60">
        <v>5809</v>
      </c>
      <c r="L710" s="60">
        <v>-5809</v>
      </c>
      <c r="M710" s="60">
        <v>0</v>
      </c>
      <c r="N710" s="61">
        <v>0</v>
      </c>
    </row>
    <row r="711" spans="1:14" ht="15" x14ac:dyDescent="0.3">
      <c r="A711" s="54" t="s">
        <v>125</v>
      </c>
      <c r="B711" s="55" t="s">
        <v>57</v>
      </c>
      <c r="C711" s="60">
        <v>628574</v>
      </c>
      <c r="D711" s="60">
        <v>-24303</v>
      </c>
      <c r="E711" s="60">
        <v>0</v>
      </c>
      <c r="F711" s="60">
        <v>0</v>
      </c>
      <c r="G711" s="60">
        <v>0</v>
      </c>
      <c r="H711" s="60">
        <v>604271</v>
      </c>
      <c r="I711" s="60">
        <v>-604271</v>
      </c>
      <c r="J711" s="60">
        <v>0</v>
      </c>
      <c r="K711" s="60">
        <v>4761</v>
      </c>
      <c r="L711" s="60">
        <v>-4761</v>
      </c>
      <c r="M711" s="60">
        <v>0</v>
      </c>
      <c r="N711" s="61">
        <v>0</v>
      </c>
    </row>
    <row r="712" spans="1:14" ht="15" x14ac:dyDescent="0.3">
      <c r="A712" s="54" t="s">
        <v>125</v>
      </c>
      <c r="B712" s="55" t="s">
        <v>58</v>
      </c>
      <c r="C712" s="60">
        <v>380998</v>
      </c>
      <c r="D712" s="60">
        <v>-8660</v>
      </c>
      <c r="E712" s="60">
        <v>0</v>
      </c>
      <c r="F712" s="60">
        <v>0</v>
      </c>
      <c r="G712" s="60">
        <v>0</v>
      </c>
      <c r="H712" s="60">
        <v>372338</v>
      </c>
      <c r="I712" s="60">
        <v>-372338</v>
      </c>
      <c r="J712" s="60">
        <v>0</v>
      </c>
      <c r="K712" s="60">
        <v>2115</v>
      </c>
      <c r="L712" s="60">
        <v>-2115</v>
      </c>
      <c r="M712" s="60">
        <v>0</v>
      </c>
      <c r="N712" s="61">
        <v>0</v>
      </c>
    </row>
    <row r="713" spans="1:14" ht="15" x14ac:dyDescent="0.3">
      <c r="A713" s="54" t="s">
        <v>125</v>
      </c>
      <c r="B713" s="55" t="s">
        <v>59</v>
      </c>
      <c r="C713" s="60">
        <v>219579</v>
      </c>
      <c r="D713" s="60">
        <v>-3046</v>
      </c>
      <c r="E713" s="60">
        <v>0</v>
      </c>
      <c r="F713" s="60">
        <v>0</v>
      </c>
      <c r="G713" s="60">
        <v>0</v>
      </c>
      <c r="H713" s="60">
        <v>216533</v>
      </c>
      <c r="I713" s="60">
        <v>-216533</v>
      </c>
      <c r="J713" s="60">
        <v>0</v>
      </c>
      <c r="K713" s="60">
        <v>522</v>
      </c>
      <c r="L713" s="60">
        <v>-522</v>
      </c>
      <c r="M713" s="60">
        <v>0</v>
      </c>
      <c r="N713" s="61">
        <v>0</v>
      </c>
    </row>
    <row r="714" spans="1:14" ht="15" x14ac:dyDescent="0.3">
      <c r="A714" s="54" t="s">
        <v>125</v>
      </c>
      <c r="B714" s="55" t="s">
        <v>60</v>
      </c>
      <c r="C714" s="60">
        <v>188696</v>
      </c>
      <c r="D714" s="60">
        <v>-29827</v>
      </c>
      <c r="E714" s="60">
        <v>0</v>
      </c>
      <c r="F714" s="60">
        <v>0</v>
      </c>
      <c r="G714" s="60">
        <v>0</v>
      </c>
      <c r="H714" s="60">
        <v>158869</v>
      </c>
      <c r="I714" s="60">
        <v>-158869</v>
      </c>
      <c r="J714" s="60">
        <v>0</v>
      </c>
      <c r="K714" s="60">
        <v>144</v>
      </c>
      <c r="L714" s="60">
        <v>-144</v>
      </c>
      <c r="M714" s="60">
        <v>0</v>
      </c>
      <c r="N714" s="61">
        <v>0</v>
      </c>
    </row>
    <row r="715" spans="1:14" ht="15" x14ac:dyDescent="0.3">
      <c r="A715" s="54" t="s">
        <v>125</v>
      </c>
      <c r="B715" s="55" t="s">
        <v>89</v>
      </c>
      <c r="C715" s="60">
        <v>71581</v>
      </c>
      <c r="D715" s="60">
        <v>-11321</v>
      </c>
      <c r="E715" s="60">
        <v>0</v>
      </c>
      <c r="F715" s="60">
        <v>0</v>
      </c>
      <c r="G715" s="60">
        <v>0</v>
      </c>
      <c r="H715" s="60">
        <v>60260</v>
      </c>
      <c r="I715" s="60">
        <v>-60260</v>
      </c>
      <c r="J715" s="60">
        <v>0</v>
      </c>
      <c r="K715" s="60">
        <v>0</v>
      </c>
      <c r="L715" s="60">
        <v>0</v>
      </c>
      <c r="M715" s="60">
        <v>0</v>
      </c>
      <c r="N715" s="61">
        <v>0</v>
      </c>
    </row>
    <row r="716" spans="1:14" ht="15" x14ac:dyDescent="0.3">
      <c r="A716" s="54" t="s">
        <v>126</v>
      </c>
      <c r="B716" s="55" t="s">
        <v>68</v>
      </c>
      <c r="C716" s="60">
        <v>1305066</v>
      </c>
      <c r="D716" s="60">
        <v>-226480</v>
      </c>
      <c r="E716" s="60">
        <v>0</v>
      </c>
      <c r="F716" s="60">
        <v>0</v>
      </c>
      <c r="G716" s="60">
        <v>0</v>
      </c>
      <c r="H716" s="60">
        <v>1078586</v>
      </c>
      <c r="I716" s="60">
        <v>0</v>
      </c>
      <c r="J716" s="60">
        <v>1078586</v>
      </c>
      <c r="K716" s="60">
        <v>0</v>
      </c>
      <c r="L716" s="60">
        <v>0</v>
      </c>
      <c r="M716" s="60">
        <v>0</v>
      </c>
      <c r="N716" s="61">
        <v>1078586</v>
      </c>
    </row>
    <row r="717" spans="1:14" ht="15" x14ac:dyDescent="0.3">
      <c r="A717" s="54" t="s">
        <v>126</v>
      </c>
      <c r="B717" s="55" t="s">
        <v>69</v>
      </c>
      <c r="C717" s="60">
        <v>3335963</v>
      </c>
      <c r="D717" s="60">
        <v>-1876249</v>
      </c>
      <c r="E717" s="60">
        <v>0</v>
      </c>
      <c r="F717" s="60">
        <v>0</v>
      </c>
      <c r="G717" s="60">
        <v>0</v>
      </c>
      <c r="H717" s="60">
        <v>1459714</v>
      </c>
      <c r="I717" s="60">
        <v>0</v>
      </c>
      <c r="J717" s="60">
        <v>1459714</v>
      </c>
      <c r="K717" s="60">
        <v>0</v>
      </c>
      <c r="L717" s="60">
        <v>0</v>
      </c>
      <c r="M717" s="60">
        <v>0</v>
      </c>
      <c r="N717" s="61">
        <v>1459714</v>
      </c>
    </row>
    <row r="718" spans="1:14" ht="15" x14ac:dyDescent="0.3">
      <c r="A718" s="54" t="s">
        <v>126</v>
      </c>
      <c r="B718" s="55" t="s">
        <v>70</v>
      </c>
      <c r="C718" s="60">
        <v>3071559</v>
      </c>
      <c r="D718" s="60">
        <v>-1836023</v>
      </c>
      <c r="E718" s="60">
        <v>0</v>
      </c>
      <c r="F718" s="60">
        <v>0</v>
      </c>
      <c r="G718" s="60">
        <v>0</v>
      </c>
      <c r="H718" s="60">
        <v>1235536</v>
      </c>
      <c r="I718" s="60">
        <v>0</v>
      </c>
      <c r="J718" s="60">
        <v>1235536</v>
      </c>
      <c r="K718" s="60">
        <v>0</v>
      </c>
      <c r="L718" s="60">
        <v>0</v>
      </c>
      <c r="M718" s="60">
        <v>0</v>
      </c>
      <c r="N718" s="62">
        <v>1235536</v>
      </c>
    </row>
    <row r="719" spans="1:14" ht="15" x14ac:dyDescent="0.3">
      <c r="A719" s="54" t="s">
        <v>126</v>
      </c>
      <c r="B719" s="55" t="s">
        <v>71</v>
      </c>
      <c r="C719" s="60">
        <v>7344066</v>
      </c>
      <c r="D719" s="60">
        <v>-3404591</v>
      </c>
      <c r="E719" s="60">
        <v>0</v>
      </c>
      <c r="F719" s="60">
        <v>0</v>
      </c>
      <c r="G719" s="60">
        <v>0</v>
      </c>
      <c r="H719" s="60">
        <v>3939475</v>
      </c>
      <c r="I719" s="60">
        <v>0</v>
      </c>
      <c r="J719" s="60">
        <v>3939475</v>
      </c>
      <c r="K719" s="60">
        <v>0</v>
      </c>
      <c r="L719" s="60">
        <v>0</v>
      </c>
      <c r="M719" s="60">
        <v>0</v>
      </c>
      <c r="N719" s="62">
        <v>3939475</v>
      </c>
    </row>
    <row r="720" spans="1:14" ht="15" x14ac:dyDescent="0.3">
      <c r="A720" s="54" t="s">
        <v>126</v>
      </c>
      <c r="B720" s="55" t="s">
        <v>39</v>
      </c>
      <c r="C720" s="60">
        <v>12322074</v>
      </c>
      <c r="D720" s="60">
        <v>-5103518</v>
      </c>
      <c r="E720" s="60">
        <v>0</v>
      </c>
      <c r="F720" s="60">
        <v>0</v>
      </c>
      <c r="G720" s="60">
        <v>0</v>
      </c>
      <c r="H720" s="60">
        <v>7218556</v>
      </c>
      <c r="I720" s="60">
        <v>0</v>
      </c>
      <c r="J720" s="60">
        <v>7218556</v>
      </c>
      <c r="K720" s="60">
        <v>0</v>
      </c>
      <c r="L720" s="60">
        <v>0</v>
      </c>
      <c r="M720" s="60">
        <v>0</v>
      </c>
      <c r="N720" s="62">
        <v>7218556</v>
      </c>
    </row>
    <row r="721" spans="1:14" ht="15" x14ac:dyDescent="0.3">
      <c r="A721" s="54" t="s">
        <v>126</v>
      </c>
      <c r="B721" s="55" t="s">
        <v>40</v>
      </c>
      <c r="C721" s="60">
        <v>11928439</v>
      </c>
      <c r="D721" s="60">
        <v>-4912969</v>
      </c>
      <c r="E721" s="60">
        <v>0</v>
      </c>
      <c r="F721" s="60">
        <v>0</v>
      </c>
      <c r="G721" s="60">
        <v>0</v>
      </c>
      <c r="H721" s="60">
        <v>7015470</v>
      </c>
      <c r="I721" s="60">
        <v>0</v>
      </c>
      <c r="J721" s="60">
        <v>7015470</v>
      </c>
      <c r="K721" s="60">
        <v>0</v>
      </c>
      <c r="L721" s="60">
        <v>0</v>
      </c>
      <c r="M721" s="60">
        <v>0</v>
      </c>
      <c r="N721" s="61">
        <v>7015470</v>
      </c>
    </row>
    <row r="722" spans="1:14" ht="15" x14ac:dyDescent="0.3">
      <c r="A722" s="54" t="s">
        <v>126</v>
      </c>
      <c r="B722" s="55" t="s">
        <v>41</v>
      </c>
      <c r="C722" s="60">
        <v>11247017</v>
      </c>
      <c r="D722" s="60">
        <v>-5579731</v>
      </c>
      <c r="E722" s="60">
        <v>0</v>
      </c>
      <c r="F722" s="60">
        <v>0</v>
      </c>
      <c r="G722" s="60">
        <v>0</v>
      </c>
      <c r="H722" s="60">
        <v>5667286</v>
      </c>
      <c r="I722" s="60">
        <v>0</v>
      </c>
      <c r="J722" s="60">
        <v>5667286</v>
      </c>
      <c r="K722" s="60">
        <v>0</v>
      </c>
      <c r="L722" s="60">
        <v>0</v>
      </c>
      <c r="M722" s="60">
        <v>0</v>
      </c>
      <c r="N722" s="61">
        <v>5667286</v>
      </c>
    </row>
    <row r="723" spans="1:14" ht="15" x14ac:dyDescent="0.3">
      <c r="A723" s="54" t="s">
        <v>126</v>
      </c>
      <c r="B723" s="55" t="s">
        <v>42</v>
      </c>
      <c r="C723" s="60">
        <v>10561677</v>
      </c>
      <c r="D723" s="60">
        <v>-5530350</v>
      </c>
      <c r="E723" s="60">
        <v>0</v>
      </c>
      <c r="F723" s="60">
        <v>0</v>
      </c>
      <c r="G723" s="60">
        <v>0</v>
      </c>
      <c r="H723" s="60">
        <v>5031327</v>
      </c>
      <c r="I723" s="60">
        <v>0</v>
      </c>
      <c r="J723" s="60">
        <v>5031327</v>
      </c>
      <c r="K723" s="60">
        <v>0</v>
      </c>
      <c r="L723" s="60">
        <v>0</v>
      </c>
      <c r="M723" s="60">
        <v>0</v>
      </c>
      <c r="N723" s="61">
        <v>5031327</v>
      </c>
    </row>
    <row r="724" spans="1:14" ht="15" x14ac:dyDescent="0.3">
      <c r="A724" s="54" t="s">
        <v>126</v>
      </c>
      <c r="B724" s="55" t="s">
        <v>43</v>
      </c>
      <c r="C724" s="60">
        <v>8399919</v>
      </c>
      <c r="D724" s="60">
        <v>-3910395</v>
      </c>
      <c r="E724" s="60">
        <v>0</v>
      </c>
      <c r="F724" s="60">
        <v>0</v>
      </c>
      <c r="G724" s="60">
        <v>0</v>
      </c>
      <c r="H724" s="60">
        <v>4489524</v>
      </c>
      <c r="I724" s="60">
        <v>0</v>
      </c>
      <c r="J724" s="60">
        <v>4489524</v>
      </c>
      <c r="K724" s="60">
        <v>0</v>
      </c>
      <c r="L724" s="60">
        <v>0</v>
      </c>
      <c r="M724" s="60">
        <v>0</v>
      </c>
      <c r="N724" s="61">
        <v>4489524</v>
      </c>
    </row>
    <row r="725" spans="1:14" ht="15" x14ac:dyDescent="0.3">
      <c r="A725" s="54" t="s">
        <v>126</v>
      </c>
      <c r="B725" s="55" t="s">
        <v>44</v>
      </c>
      <c r="C725" s="60">
        <v>7827514</v>
      </c>
      <c r="D725" s="60">
        <v>-3638569</v>
      </c>
      <c r="E725" s="60">
        <v>0</v>
      </c>
      <c r="F725" s="60">
        <v>0</v>
      </c>
      <c r="G725" s="60">
        <v>0</v>
      </c>
      <c r="H725" s="60">
        <v>4188945</v>
      </c>
      <c r="I725" s="60">
        <v>0</v>
      </c>
      <c r="J725" s="60">
        <v>4188945</v>
      </c>
      <c r="K725" s="60">
        <v>0</v>
      </c>
      <c r="L725" s="60">
        <v>0</v>
      </c>
      <c r="M725" s="60">
        <v>0</v>
      </c>
      <c r="N725" s="61">
        <v>4188945</v>
      </c>
    </row>
    <row r="726" spans="1:14" ht="15" x14ac:dyDescent="0.3">
      <c r="A726" s="54" t="s">
        <v>126</v>
      </c>
      <c r="B726" s="55" t="s">
        <v>45</v>
      </c>
      <c r="C726" s="60">
        <v>7443960</v>
      </c>
      <c r="D726" s="60">
        <v>-3434720</v>
      </c>
      <c r="E726" s="60">
        <v>0</v>
      </c>
      <c r="F726" s="60">
        <v>0</v>
      </c>
      <c r="G726" s="60">
        <v>0</v>
      </c>
      <c r="H726" s="60">
        <v>4009240</v>
      </c>
      <c r="I726" s="60">
        <v>0</v>
      </c>
      <c r="J726" s="60">
        <v>4009240</v>
      </c>
      <c r="K726" s="60">
        <v>0</v>
      </c>
      <c r="L726" s="60">
        <v>0</v>
      </c>
      <c r="M726" s="60">
        <v>0</v>
      </c>
      <c r="N726" s="61">
        <v>4009240</v>
      </c>
    </row>
    <row r="727" spans="1:14" ht="15" x14ac:dyDescent="0.3">
      <c r="A727" s="54" t="s">
        <v>126</v>
      </c>
      <c r="B727" s="55" t="s">
        <v>46</v>
      </c>
      <c r="C727" s="60">
        <v>6718465</v>
      </c>
      <c r="D727" s="60">
        <v>-3002046</v>
      </c>
      <c r="E727" s="60">
        <v>0</v>
      </c>
      <c r="F727" s="60">
        <v>0</v>
      </c>
      <c r="G727" s="60">
        <v>0</v>
      </c>
      <c r="H727" s="60">
        <v>3716419</v>
      </c>
      <c r="I727" s="60">
        <v>0</v>
      </c>
      <c r="J727" s="60">
        <v>3716419</v>
      </c>
      <c r="K727" s="60">
        <v>0</v>
      </c>
      <c r="L727" s="60">
        <v>0</v>
      </c>
      <c r="M727" s="60">
        <v>0</v>
      </c>
      <c r="N727" s="61">
        <v>3716419</v>
      </c>
    </row>
    <row r="728" spans="1:14" ht="15" x14ac:dyDescent="0.3">
      <c r="A728" s="54" t="s">
        <v>126</v>
      </c>
      <c r="B728" s="55" t="s">
        <v>47</v>
      </c>
      <c r="C728" s="60">
        <v>6188544</v>
      </c>
      <c r="D728" s="60">
        <v>-2826740</v>
      </c>
      <c r="E728" s="60">
        <v>0</v>
      </c>
      <c r="F728" s="60">
        <v>0</v>
      </c>
      <c r="G728" s="60">
        <v>0</v>
      </c>
      <c r="H728" s="60">
        <v>3361804</v>
      </c>
      <c r="I728" s="60">
        <v>0</v>
      </c>
      <c r="J728" s="60">
        <v>3361804</v>
      </c>
      <c r="K728" s="60">
        <v>0</v>
      </c>
      <c r="L728" s="60">
        <v>0</v>
      </c>
      <c r="M728" s="60">
        <v>0</v>
      </c>
      <c r="N728" s="61">
        <v>3361804</v>
      </c>
    </row>
    <row r="729" spans="1:14" ht="15" x14ac:dyDescent="0.3">
      <c r="A729" s="54" t="s">
        <v>126</v>
      </c>
      <c r="B729" s="55" t="s">
        <v>48</v>
      </c>
      <c r="C729" s="60">
        <v>5616519</v>
      </c>
      <c r="D729" s="60">
        <v>-2613990</v>
      </c>
      <c r="E729" s="60">
        <v>0</v>
      </c>
      <c r="F729" s="60">
        <v>0</v>
      </c>
      <c r="G729" s="60">
        <v>0</v>
      </c>
      <c r="H729" s="60">
        <v>3002529</v>
      </c>
      <c r="I729" s="60">
        <v>0</v>
      </c>
      <c r="J729" s="60">
        <v>3002529</v>
      </c>
      <c r="K729" s="60">
        <v>0</v>
      </c>
      <c r="L729" s="60">
        <v>0</v>
      </c>
      <c r="M729" s="60">
        <v>0</v>
      </c>
      <c r="N729" s="62">
        <v>3002529</v>
      </c>
    </row>
    <row r="730" spans="1:14" ht="15" x14ac:dyDescent="0.3">
      <c r="A730" s="54" t="s">
        <v>126</v>
      </c>
      <c r="B730" s="55" t="s">
        <v>49</v>
      </c>
      <c r="C730" s="60">
        <v>4924380</v>
      </c>
      <c r="D730" s="60">
        <v>-2079042</v>
      </c>
      <c r="E730" s="60">
        <v>0</v>
      </c>
      <c r="F730" s="60">
        <v>0</v>
      </c>
      <c r="G730" s="60">
        <v>0</v>
      </c>
      <c r="H730" s="60">
        <v>2845338</v>
      </c>
      <c r="I730" s="60">
        <v>0</v>
      </c>
      <c r="J730" s="60">
        <v>2845338</v>
      </c>
      <c r="K730" s="60">
        <v>0</v>
      </c>
      <c r="L730" s="60">
        <v>0</v>
      </c>
      <c r="M730" s="60">
        <v>0</v>
      </c>
      <c r="N730" s="62">
        <v>2845338</v>
      </c>
    </row>
    <row r="731" spans="1:14" ht="15" x14ac:dyDescent="0.3">
      <c r="A731" s="54" t="s">
        <v>126</v>
      </c>
      <c r="B731" s="55" t="s">
        <v>50</v>
      </c>
      <c r="C731" s="60">
        <v>5401258</v>
      </c>
      <c r="D731" s="60">
        <v>-2793692</v>
      </c>
      <c r="E731" s="60">
        <v>0</v>
      </c>
      <c r="F731" s="60">
        <v>0</v>
      </c>
      <c r="G731" s="60">
        <v>0</v>
      </c>
      <c r="H731" s="60">
        <v>2607566</v>
      </c>
      <c r="I731" s="60">
        <v>0</v>
      </c>
      <c r="J731" s="60">
        <v>2607566</v>
      </c>
      <c r="K731" s="60">
        <v>0</v>
      </c>
      <c r="L731" s="60">
        <v>0</v>
      </c>
      <c r="M731" s="60">
        <v>0</v>
      </c>
      <c r="N731" s="61">
        <v>2607566</v>
      </c>
    </row>
    <row r="732" spans="1:14" ht="15" x14ac:dyDescent="0.3">
      <c r="A732" s="54" t="s">
        <v>127</v>
      </c>
      <c r="B732" s="55" t="s">
        <v>47</v>
      </c>
      <c r="C732" s="60">
        <v>5361077</v>
      </c>
      <c r="D732" s="60">
        <v>-63972</v>
      </c>
      <c r="E732" s="60">
        <v>0</v>
      </c>
      <c r="F732" s="60">
        <v>0</v>
      </c>
      <c r="G732" s="60">
        <v>0</v>
      </c>
      <c r="H732" s="60">
        <v>5297105</v>
      </c>
      <c r="I732" s="60">
        <v>-5297105</v>
      </c>
      <c r="J732" s="60">
        <v>0</v>
      </c>
      <c r="K732" s="60">
        <v>138</v>
      </c>
      <c r="L732" s="60">
        <v>-138</v>
      </c>
      <c r="M732" s="60">
        <v>0</v>
      </c>
      <c r="N732" s="61">
        <v>0</v>
      </c>
    </row>
    <row r="733" spans="1:14" ht="15" x14ac:dyDescent="0.3">
      <c r="A733" s="54" t="s">
        <v>127</v>
      </c>
      <c r="B733" s="55" t="s">
        <v>48</v>
      </c>
      <c r="C733" s="60">
        <v>6181584</v>
      </c>
      <c r="D733" s="60">
        <v>-98362</v>
      </c>
      <c r="E733" s="60">
        <v>0</v>
      </c>
      <c r="F733" s="60">
        <v>0</v>
      </c>
      <c r="G733" s="60">
        <v>0</v>
      </c>
      <c r="H733" s="60">
        <v>6083222</v>
      </c>
      <c r="I733" s="60">
        <v>-6083222</v>
      </c>
      <c r="J733" s="60">
        <v>0</v>
      </c>
      <c r="K733" s="60">
        <v>214181</v>
      </c>
      <c r="L733" s="60">
        <v>-212019</v>
      </c>
      <c r="M733" s="60">
        <v>2162</v>
      </c>
      <c r="N733" s="61">
        <v>-2162</v>
      </c>
    </row>
    <row r="734" spans="1:14" ht="15" x14ac:dyDescent="0.3">
      <c r="A734" s="54" t="s">
        <v>127</v>
      </c>
      <c r="B734" s="55" t="s">
        <v>49</v>
      </c>
      <c r="C734" s="60">
        <v>5900973</v>
      </c>
      <c r="D734" s="60">
        <v>-17980</v>
      </c>
      <c r="E734" s="60">
        <v>0</v>
      </c>
      <c r="F734" s="60">
        <v>0</v>
      </c>
      <c r="G734" s="60">
        <v>0</v>
      </c>
      <c r="H734" s="60">
        <v>5882993</v>
      </c>
      <c r="I734" s="60">
        <v>-5882993</v>
      </c>
      <c r="J734" s="60">
        <v>0</v>
      </c>
      <c r="K734" s="60">
        <v>216034</v>
      </c>
      <c r="L734" s="60">
        <v>-216034</v>
      </c>
      <c r="M734" s="60">
        <v>0</v>
      </c>
      <c r="N734" s="61">
        <v>0</v>
      </c>
    </row>
    <row r="735" spans="1:14" ht="15" x14ac:dyDescent="0.3">
      <c r="A735" s="54" t="s">
        <v>127</v>
      </c>
      <c r="B735" s="55" t="s">
        <v>50</v>
      </c>
      <c r="C735" s="60">
        <v>5035560</v>
      </c>
      <c r="D735" s="60">
        <v>-16548</v>
      </c>
      <c r="E735" s="60">
        <v>0</v>
      </c>
      <c r="F735" s="60">
        <v>0</v>
      </c>
      <c r="G735" s="60">
        <v>0</v>
      </c>
      <c r="H735" s="60">
        <v>5019012</v>
      </c>
      <c r="I735" s="60">
        <v>-5019012</v>
      </c>
      <c r="J735" s="60">
        <v>0</v>
      </c>
      <c r="K735" s="60">
        <v>189342</v>
      </c>
      <c r="L735" s="60">
        <v>-189342</v>
      </c>
      <c r="M735" s="60">
        <v>0</v>
      </c>
      <c r="N735" s="61">
        <v>0</v>
      </c>
    </row>
    <row r="736" spans="1:14" ht="15" x14ac:dyDescent="0.3">
      <c r="A736" s="54" t="s">
        <v>127</v>
      </c>
      <c r="B736" s="55" t="s">
        <v>51</v>
      </c>
      <c r="C736" s="60">
        <v>4020648</v>
      </c>
      <c r="D736" s="60">
        <v>-15860</v>
      </c>
      <c r="E736" s="60">
        <v>0</v>
      </c>
      <c r="F736" s="60">
        <v>0</v>
      </c>
      <c r="G736" s="60">
        <v>0</v>
      </c>
      <c r="H736" s="60">
        <v>4004788</v>
      </c>
      <c r="I736" s="60">
        <v>-4004788</v>
      </c>
      <c r="J736" s="60">
        <v>0</v>
      </c>
      <c r="K736" s="60">
        <v>38458</v>
      </c>
      <c r="L736" s="60">
        <v>-38458</v>
      </c>
      <c r="M736" s="60">
        <v>0</v>
      </c>
      <c r="N736" s="62">
        <v>0</v>
      </c>
    </row>
    <row r="737" spans="1:14" ht="15" x14ac:dyDescent="0.3">
      <c r="A737" s="54" t="s">
        <v>127</v>
      </c>
      <c r="B737" s="55" t="s">
        <v>52</v>
      </c>
      <c r="C737" s="60">
        <v>3846598</v>
      </c>
      <c r="D737" s="60">
        <v>-680141</v>
      </c>
      <c r="E737" s="60">
        <v>0</v>
      </c>
      <c r="F737" s="60">
        <v>0</v>
      </c>
      <c r="G737" s="60">
        <v>0</v>
      </c>
      <c r="H737" s="60">
        <v>3166457</v>
      </c>
      <c r="I737" s="60">
        <v>-3166457</v>
      </c>
      <c r="J737" s="60">
        <v>0</v>
      </c>
      <c r="K737" s="60">
        <v>51089</v>
      </c>
      <c r="L737" s="60">
        <v>-51089</v>
      </c>
      <c r="M737" s="60">
        <v>0</v>
      </c>
      <c r="N737" s="62">
        <v>0</v>
      </c>
    </row>
    <row r="738" spans="1:14" ht="15" x14ac:dyDescent="0.3">
      <c r="A738" s="54" t="s">
        <v>127</v>
      </c>
      <c r="B738" s="55" t="s">
        <v>53</v>
      </c>
      <c r="C738" s="60">
        <v>3101513</v>
      </c>
      <c r="D738" s="60">
        <v>-2062160</v>
      </c>
      <c r="E738" s="60">
        <v>0</v>
      </c>
      <c r="F738" s="60">
        <v>0</v>
      </c>
      <c r="G738" s="60">
        <v>0</v>
      </c>
      <c r="H738" s="60">
        <v>1039353</v>
      </c>
      <c r="I738" s="60">
        <v>-1039353</v>
      </c>
      <c r="J738" s="60">
        <v>0</v>
      </c>
      <c r="K738" s="60">
        <v>9532</v>
      </c>
      <c r="L738" s="60">
        <v>-9532</v>
      </c>
      <c r="M738" s="60">
        <v>0</v>
      </c>
      <c r="N738" s="61">
        <v>0</v>
      </c>
    </row>
    <row r="739" spans="1:14" ht="15" x14ac:dyDescent="0.3">
      <c r="A739" s="54" t="s">
        <v>127</v>
      </c>
      <c r="B739" s="55" t="s">
        <v>54</v>
      </c>
      <c r="C739" s="60">
        <v>1632084</v>
      </c>
      <c r="D739" s="60">
        <v>-1004303</v>
      </c>
      <c r="E739" s="60">
        <v>0</v>
      </c>
      <c r="F739" s="60">
        <v>0</v>
      </c>
      <c r="G739" s="60">
        <v>0</v>
      </c>
      <c r="H739" s="60">
        <v>627781</v>
      </c>
      <c r="I739" s="60">
        <v>-627781</v>
      </c>
      <c r="J739" s="60">
        <v>0</v>
      </c>
      <c r="K739" s="60">
        <v>5046</v>
      </c>
      <c r="L739" s="60">
        <v>-5046</v>
      </c>
      <c r="M739" s="60">
        <v>0</v>
      </c>
      <c r="N739" s="61">
        <v>0</v>
      </c>
    </row>
    <row r="740" spans="1:14" ht="15" x14ac:dyDescent="0.3">
      <c r="A740" s="54" t="s">
        <v>128</v>
      </c>
      <c r="B740" s="55" t="s">
        <v>51</v>
      </c>
      <c r="C740" s="60">
        <v>65093</v>
      </c>
      <c r="D740" s="60">
        <v>0</v>
      </c>
      <c r="E740" s="60">
        <v>0</v>
      </c>
      <c r="F740" s="60">
        <v>0</v>
      </c>
      <c r="G740" s="60">
        <v>0</v>
      </c>
      <c r="H740" s="60">
        <v>65093</v>
      </c>
      <c r="I740" s="60">
        <v>-65093</v>
      </c>
      <c r="J740" s="60">
        <v>0</v>
      </c>
      <c r="K740" s="60">
        <v>0</v>
      </c>
      <c r="L740" s="60">
        <v>0</v>
      </c>
      <c r="M740" s="60">
        <v>0</v>
      </c>
      <c r="N740" s="61">
        <v>0</v>
      </c>
    </row>
    <row r="741" spans="1:14" ht="15" x14ac:dyDescent="0.3">
      <c r="A741" s="54" t="s">
        <v>128</v>
      </c>
      <c r="B741" s="55" t="s">
        <v>52</v>
      </c>
      <c r="C741" s="60">
        <v>58479</v>
      </c>
      <c r="D741" s="60">
        <v>-19707</v>
      </c>
      <c r="E741" s="60">
        <v>0</v>
      </c>
      <c r="F741" s="60">
        <v>0</v>
      </c>
      <c r="G741" s="60">
        <v>0</v>
      </c>
      <c r="H741" s="60">
        <v>38772</v>
      </c>
      <c r="I741" s="60">
        <v>-38772</v>
      </c>
      <c r="J741" s="60">
        <v>0</v>
      </c>
      <c r="K741" s="60">
        <v>0</v>
      </c>
      <c r="L741" s="60">
        <v>0</v>
      </c>
      <c r="M741" s="60">
        <v>0</v>
      </c>
      <c r="N741" s="61">
        <v>0</v>
      </c>
    </row>
    <row r="742" spans="1:14" ht="15" x14ac:dyDescent="0.3">
      <c r="A742" s="54" t="s">
        <v>128</v>
      </c>
      <c r="B742" s="55" t="s">
        <v>57</v>
      </c>
      <c r="C742" s="60">
        <v>41022</v>
      </c>
      <c r="D742" s="60">
        <v>-890</v>
      </c>
      <c r="E742" s="60">
        <v>0</v>
      </c>
      <c r="F742" s="60">
        <v>0</v>
      </c>
      <c r="G742" s="60">
        <v>0</v>
      </c>
      <c r="H742" s="60">
        <v>40132</v>
      </c>
      <c r="I742" s="60">
        <v>-40132</v>
      </c>
      <c r="J742" s="60">
        <v>0</v>
      </c>
      <c r="K742" s="60">
        <v>0</v>
      </c>
      <c r="L742" s="60">
        <v>0</v>
      </c>
      <c r="M742" s="60">
        <v>0</v>
      </c>
      <c r="N742" s="61">
        <v>0</v>
      </c>
    </row>
    <row r="743" spans="1:14" ht="15" x14ac:dyDescent="0.3">
      <c r="A743" s="54" t="s">
        <v>129</v>
      </c>
      <c r="B743" s="55" t="s">
        <v>41</v>
      </c>
      <c r="C743" s="60">
        <v>139227</v>
      </c>
      <c r="D743" s="60">
        <v>0</v>
      </c>
      <c r="E743" s="60">
        <v>0</v>
      </c>
      <c r="F743" s="60">
        <v>0</v>
      </c>
      <c r="G743" s="60">
        <v>0</v>
      </c>
      <c r="H743" s="60">
        <v>139227</v>
      </c>
      <c r="I743" s="60">
        <v>0</v>
      </c>
      <c r="J743" s="60">
        <v>139227</v>
      </c>
      <c r="K743" s="60">
        <v>0</v>
      </c>
      <c r="L743" s="60">
        <v>0</v>
      </c>
      <c r="M743" s="60">
        <v>0</v>
      </c>
      <c r="N743" s="61">
        <v>139227</v>
      </c>
    </row>
    <row r="744" spans="1:14" ht="15" x14ac:dyDescent="0.3">
      <c r="A744" s="54" t="s">
        <v>129</v>
      </c>
      <c r="B744" s="55" t="s">
        <v>42</v>
      </c>
      <c r="C744" s="60">
        <v>134655</v>
      </c>
      <c r="D744" s="60">
        <v>0</v>
      </c>
      <c r="E744" s="60">
        <v>0</v>
      </c>
      <c r="F744" s="60">
        <v>0</v>
      </c>
      <c r="G744" s="60">
        <v>0</v>
      </c>
      <c r="H744" s="60">
        <v>134655</v>
      </c>
      <c r="I744" s="60">
        <v>0</v>
      </c>
      <c r="J744" s="60">
        <v>134655</v>
      </c>
      <c r="K744" s="60">
        <v>0</v>
      </c>
      <c r="L744" s="60">
        <v>0</v>
      </c>
      <c r="M744" s="60">
        <v>0</v>
      </c>
      <c r="N744" s="61">
        <v>134655</v>
      </c>
    </row>
    <row r="745" spans="1:14" ht="15" x14ac:dyDescent="0.3">
      <c r="A745" s="54" t="s">
        <v>129</v>
      </c>
      <c r="B745" s="55" t="s">
        <v>43</v>
      </c>
      <c r="C745" s="60">
        <v>118831</v>
      </c>
      <c r="D745" s="60">
        <v>0</v>
      </c>
      <c r="E745" s="60">
        <v>0</v>
      </c>
      <c r="F745" s="60">
        <v>0</v>
      </c>
      <c r="G745" s="60">
        <v>0</v>
      </c>
      <c r="H745" s="60">
        <v>118831</v>
      </c>
      <c r="I745" s="60">
        <v>-118831</v>
      </c>
      <c r="J745" s="60">
        <v>0</v>
      </c>
      <c r="K745" s="60">
        <v>0</v>
      </c>
      <c r="L745" s="60">
        <v>0</v>
      </c>
      <c r="M745" s="60">
        <v>0</v>
      </c>
      <c r="N745" s="61">
        <v>0</v>
      </c>
    </row>
    <row r="746" spans="1:14" ht="15" x14ac:dyDescent="0.3">
      <c r="A746" s="54" t="s">
        <v>129</v>
      </c>
      <c r="B746" s="55" t="s">
        <v>44</v>
      </c>
      <c r="C746" s="60">
        <v>66780</v>
      </c>
      <c r="D746" s="60">
        <v>0</v>
      </c>
      <c r="E746" s="60">
        <v>0</v>
      </c>
      <c r="F746" s="60">
        <v>0</v>
      </c>
      <c r="G746" s="60">
        <v>0</v>
      </c>
      <c r="H746" s="60">
        <v>66780</v>
      </c>
      <c r="I746" s="60">
        <v>-66780</v>
      </c>
      <c r="J746" s="60">
        <v>0</v>
      </c>
      <c r="K746" s="60">
        <v>0</v>
      </c>
      <c r="L746" s="60">
        <v>0</v>
      </c>
      <c r="M746" s="60">
        <v>0</v>
      </c>
      <c r="N746" s="61">
        <v>0</v>
      </c>
    </row>
    <row r="747" spans="1:14" ht="15" x14ac:dyDescent="0.3">
      <c r="A747" s="54" t="s">
        <v>129</v>
      </c>
      <c r="B747" s="55" t="s">
        <v>45</v>
      </c>
      <c r="C747" s="60">
        <v>64431</v>
      </c>
      <c r="D747" s="60">
        <v>0</v>
      </c>
      <c r="E747" s="60">
        <v>0</v>
      </c>
      <c r="F747" s="60">
        <v>0</v>
      </c>
      <c r="G747" s="60">
        <v>0</v>
      </c>
      <c r="H747" s="60">
        <v>64431</v>
      </c>
      <c r="I747" s="60">
        <v>-64431</v>
      </c>
      <c r="J747" s="60">
        <v>0</v>
      </c>
      <c r="K747" s="60">
        <v>0</v>
      </c>
      <c r="L747" s="60">
        <v>0</v>
      </c>
      <c r="M747" s="60">
        <v>0</v>
      </c>
      <c r="N747" s="61">
        <v>0</v>
      </c>
    </row>
    <row r="748" spans="1:14" ht="15" x14ac:dyDescent="0.3">
      <c r="A748" s="54" t="s">
        <v>129</v>
      </c>
      <c r="B748" s="55" t="s">
        <v>46</v>
      </c>
      <c r="C748" s="60">
        <v>137059</v>
      </c>
      <c r="D748" s="60">
        <v>0</v>
      </c>
      <c r="E748" s="60">
        <v>0</v>
      </c>
      <c r="F748" s="60">
        <v>0</v>
      </c>
      <c r="G748" s="60">
        <v>0</v>
      </c>
      <c r="H748" s="60">
        <v>137059</v>
      </c>
      <c r="I748" s="60">
        <v>-137059</v>
      </c>
      <c r="J748" s="60">
        <v>0</v>
      </c>
      <c r="K748" s="60">
        <v>0</v>
      </c>
      <c r="L748" s="60">
        <v>0</v>
      </c>
      <c r="M748" s="60">
        <v>0</v>
      </c>
      <c r="N748" s="61">
        <v>0</v>
      </c>
    </row>
    <row r="749" spans="1:14" ht="15" x14ac:dyDescent="0.3">
      <c r="A749" s="54" t="s">
        <v>129</v>
      </c>
      <c r="B749" s="55" t="s">
        <v>47</v>
      </c>
      <c r="C749" s="60">
        <v>66009</v>
      </c>
      <c r="D749" s="60">
        <v>0</v>
      </c>
      <c r="E749" s="60">
        <v>0</v>
      </c>
      <c r="F749" s="60">
        <v>0</v>
      </c>
      <c r="G749" s="60">
        <v>0</v>
      </c>
      <c r="H749" s="60">
        <v>66009</v>
      </c>
      <c r="I749" s="60">
        <v>-66009</v>
      </c>
      <c r="J749" s="60">
        <v>0</v>
      </c>
      <c r="K749" s="60">
        <v>0</v>
      </c>
      <c r="L749" s="60">
        <v>0</v>
      </c>
      <c r="M749" s="60">
        <v>0</v>
      </c>
      <c r="N749" s="61">
        <v>0</v>
      </c>
    </row>
    <row r="750" spans="1:14" ht="15" x14ac:dyDescent="0.3">
      <c r="A750" s="54" t="s">
        <v>129</v>
      </c>
      <c r="B750" s="55" t="s">
        <v>48</v>
      </c>
      <c r="C750" s="60">
        <v>95047</v>
      </c>
      <c r="D750" s="60">
        <v>0</v>
      </c>
      <c r="E750" s="60">
        <v>0</v>
      </c>
      <c r="F750" s="60">
        <v>0</v>
      </c>
      <c r="G750" s="60">
        <v>0</v>
      </c>
      <c r="H750" s="60">
        <v>95047</v>
      </c>
      <c r="I750" s="60">
        <v>-95047</v>
      </c>
      <c r="J750" s="60">
        <v>0</v>
      </c>
      <c r="K750" s="60">
        <v>0</v>
      </c>
      <c r="L750" s="60">
        <v>0</v>
      </c>
      <c r="M750" s="60">
        <v>0</v>
      </c>
      <c r="N750" s="61">
        <v>0</v>
      </c>
    </row>
    <row r="751" spans="1:14" ht="15" x14ac:dyDescent="0.3">
      <c r="A751" s="54" t="s">
        <v>129</v>
      </c>
      <c r="B751" s="55" t="s">
        <v>49</v>
      </c>
      <c r="C751" s="60">
        <v>70500</v>
      </c>
      <c r="D751" s="60">
        <v>0</v>
      </c>
      <c r="E751" s="60">
        <v>0</v>
      </c>
      <c r="F751" s="60">
        <v>0</v>
      </c>
      <c r="G751" s="60">
        <v>0</v>
      </c>
      <c r="H751" s="60">
        <v>70500</v>
      </c>
      <c r="I751" s="60">
        <v>-70500</v>
      </c>
      <c r="J751" s="60">
        <v>0</v>
      </c>
      <c r="K751" s="60">
        <v>0</v>
      </c>
      <c r="L751" s="60">
        <v>0</v>
      </c>
      <c r="M751" s="60">
        <v>0</v>
      </c>
      <c r="N751" s="62">
        <v>0</v>
      </c>
    </row>
    <row r="752" spans="1:14" ht="15" x14ac:dyDescent="0.3">
      <c r="A752" s="54" t="s">
        <v>129</v>
      </c>
      <c r="B752" s="55" t="s">
        <v>50</v>
      </c>
      <c r="C752" s="60">
        <v>73413</v>
      </c>
      <c r="D752" s="60">
        <v>0</v>
      </c>
      <c r="E752" s="60">
        <v>0</v>
      </c>
      <c r="F752" s="60">
        <v>0</v>
      </c>
      <c r="G752" s="60">
        <v>0</v>
      </c>
      <c r="H752" s="60">
        <v>73413</v>
      </c>
      <c r="I752" s="60">
        <v>-73413</v>
      </c>
      <c r="J752" s="60">
        <v>0</v>
      </c>
      <c r="K752" s="60">
        <v>0</v>
      </c>
      <c r="L752" s="60">
        <v>0</v>
      </c>
      <c r="M752" s="60">
        <v>0</v>
      </c>
      <c r="N752" s="61">
        <v>0</v>
      </c>
    </row>
    <row r="753" spans="1:14" ht="15" x14ac:dyDescent="0.3">
      <c r="A753" s="54" t="s">
        <v>129</v>
      </c>
      <c r="B753" s="55" t="s">
        <v>51</v>
      </c>
      <c r="C753" s="60">
        <v>119112</v>
      </c>
      <c r="D753" s="60">
        <v>0</v>
      </c>
      <c r="E753" s="60">
        <v>0</v>
      </c>
      <c r="F753" s="60">
        <v>0</v>
      </c>
      <c r="G753" s="60">
        <v>0</v>
      </c>
      <c r="H753" s="60">
        <v>119112</v>
      </c>
      <c r="I753" s="60">
        <v>-119112</v>
      </c>
      <c r="J753" s="60">
        <v>0</v>
      </c>
      <c r="K753" s="60">
        <v>0</v>
      </c>
      <c r="L753" s="60">
        <v>0</v>
      </c>
      <c r="M753" s="60">
        <v>0</v>
      </c>
      <c r="N753" s="62">
        <v>0</v>
      </c>
    </row>
    <row r="754" spans="1:14" ht="15" x14ac:dyDescent="0.3">
      <c r="A754" s="54" t="s">
        <v>129</v>
      </c>
      <c r="B754" s="55" t="s">
        <v>52</v>
      </c>
      <c r="C754" s="60">
        <v>103654</v>
      </c>
      <c r="D754" s="60">
        <v>0</v>
      </c>
      <c r="E754" s="60">
        <v>0</v>
      </c>
      <c r="F754" s="60">
        <v>0</v>
      </c>
      <c r="G754" s="60">
        <v>0</v>
      </c>
      <c r="H754" s="60">
        <v>103654</v>
      </c>
      <c r="I754" s="60">
        <v>-103654</v>
      </c>
      <c r="J754" s="60">
        <v>0</v>
      </c>
      <c r="K754" s="60">
        <v>0</v>
      </c>
      <c r="L754" s="60">
        <v>0</v>
      </c>
      <c r="M754" s="60">
        <v>0</v>
      </c>
      <c r="N754" s="61">
        <v>0</v>
      </c>
    </row>
    <row r="755" spans="1:14" ht="15" x14ac:dyDescent="0.3">
      <c r="A755" s="54" t="s">
        <v>129</v>
      </c>
      <c r="B755" s="55" t="s">
        <v>53</v>
      </c>
      <c r="C755" s="60">
        <v>148077</v>
      </c>
      <c r="D755" s="60">
        <v>0</v>
      </c>
      <c r="E755" s="60">
        <v>0</v>
      </c>
      <c r="F755" s="60">
        <v>0</v>
      </c>
      <c r="G755" s="60">
        <v>0</v>
      </c>
      <c r="H755" s="60">
        <v>148077</v>
      </c>
      <c r="I755" s="60">
        <v>-148077</v>
      </c>
      <c r="J755" s="60">
        <v>0</v>
      </c>
      <c r="K755" s="60">
        <v>0</v>
      </c>
      <c r="L755" s="60">
        <v>0</v>
      </c>
      <c r="M755" s="60">
        <v>0</v>
      </c>
      <c r="N755" s="62">
        <v>0</v>
      </c>
    </row>
    <row r="756" spans="1:14" ht="15" x14ac:dyDescent="0.3">
      <c r="A756" s="54" t="s">
        <v>129</v>
      </c>
      <c r="B756" s="55" t="s">
        <v>54</v>
      </c>
      <c r="C756" s="60">
        <v>116724</v>
      </c>
      <c r="D756" s="60">
        <v>0</v>
      </c>
      <c r="E756" s="60">
        <v>0</v>
      </c>
      <c r="F756" s="60">
        <v>0</v>
      </c>
      <c r="G756" s="60">
        <v>0</v>
      </c>
      <c r="H756" s="60">
        <v>116724</v>
      </c>
      <c r="I756" s="60">
        <v>-116724</v>
      </c>
      <c r="J756" s="60">
        <v>0</v>
      </c>
      <c r="K756" s="60">
        <v>25882</v>
      </c>
      <c r="L756" s="60">
        <v>-25882</v>
      </c>
      <c r="M756" s="60">
        <v>0</v>
      </c>
      <c r="N756" s="61">
        <v>0</v>
      </c>
    </row>
    <row r="757" spans="1:14" ht="15" x14ac:dyDescent="0.3">
      <c r="A757" s="54" t="s">
        <v>129</v>
      </c>
      <c r="B757" s="55" t="s">
        <v>55</v>
      </c>
      <c r="C757" s="60">
        <v>12458</v>
      </c>
      <c r="D757" s="60">
        <v>0</v>
      </c>
      <c r="E757" s="60">
        <v>0</v>
      </c>
      <c r="F757" s="60">
        <v>0</v>
      </c>
      <c r="G757" s="60">
        <v>0</v>
      </c>
      <c r="H757" s="60">
        <v>12458</v>
      </c>
      <c r="I757" s="60">
        <v>-12458</v>
      </c>
      <c r="J757" s="60">
        <v>0</v>
      </c>
      <c r="K757" s="60">
        <v>46199</v>
      </c>
      <c r="L757" s="60">
        <v>-46199</v>
      </c>
      <c r="M757" s="60">
        <v>0</v>
      </c>
      <c r="N757" s="61">
        <v>0</v>
      </c>
    </row>
    <row r="758" spans="1:14" ht="15" x14ac:dyDescent="0.3">
      <c r="A758" s="54" t="s">
        <v>129</v>
      </c>
      <c r="B758" s="55" t="s">
        <v>56</v>
      </c>
      <c r="C758" s="60">
        <v>16460</v>
      </c>
      <c r="D758" s="60">
        <v>0</v>
      </c>
      <c r="E758" s="60">
        <v>0</v>
      </c>
      <c r="F758" s="60">
        <v>0</v>
      </c>
      <c r="G758" s="60">
        <v>0</v>
      </c>
      <c r="H758" s="60">
        <v>16460</v>
      </c>
      <c r="I758" s="60">
        <v>-16460</v>
      </c>
      <c r="J758" s="60">
        <v>0</v>
      </c>
      <c r="K758" s="60">
        <v>0</v>
      </c>
      <c r="L758" s="60">
        <v>0</v>
      </c>
      <c r="M758" s="60">
        <v>0</v>
      </c>
      <c r="N758" s="61">
        <v>0</v>
      </c>
    </row>
    <row r="759" spans="1:14" ht="15" x14ac:dyDescent="0.3">
      <c r="A759" s="54" t="s">
        <v>129</v>
      </c>
      <c r="B759" s="55" t="s">
        <v>57</v>
      </c>
      <c r="C759" s="60">
        <v>29371.63</v>
      </c>
      <c r="D759" s="60">
        <v>0</v>
      </c>
      <c r="E759" s="60">
        <v>0</v>
      </c>
      <c r="F759" s="60">
        <v>0</v>
      </c>
      <c r="G759" s="60">
        <v>0</v>
      </c>
      <c r="H759" s="60">
        <v>29371.63</v>
      </c>
      <c r="I759" s="60">
        <v>-29371.63</v>
      </c>
      <c r="J759" s="60">
        <v>0</v>
      </c>
      <c r="K759" s="60">
        <v>0</v>
      </c>
      <c r="L759" s="60">
        <v>0</v>
      </c>
      <c r="M759" s="60">
        <v>0</v>
      </c>
      <c r="N759" s="61">
        <v>0</v>
      </c>
    </row>
    <row r="760" spans="1:14" ht="15" x14ac:dyDescent="0.3">
      <c r="A760" s="54" t="s">
        <v>129</v>
      </c>
      <c r="B760" s="55" t="s">
        <v>58</v>
      </c>
      <c r="C760" s="60">
        <v>2082</v>
      </c>
      <c r="D760" s="60">
        <v>0</v>
      </c>
      <c r="E760" s="60">
        <v>0</v>
      </c>
      <c r="F760" s="60">
        <v>0</v>
      </c>
      <c r="G760" s="60">
        <v>0</v>
      </c>
      <c r="H760" s="60">
        <v>2082</v>
      </c>
      <c r="I760" s="60">
        <v>-2082</v>
      </c>
      <c r="J760" s="60">
        <v>0</v>
      </c>
      <c r="K760" s="60">
        <v>0</v>
      </c>
      <c r="L760" s="60">
        <v>0</v>
      </c>
      <c r="M760" s="60">
        <v>0</v>
      </c>
      <c r="N760" s="61">
        <v>0</v>
      </c>
    </row>
    <row r="761" spans="1:14" ht="15" x14ac:dyDescent="0.3">
      <c r="A761" s="54" t="s">
        <v>366</v>
      </c>
      <c r="B761" s="55" t="s">
        <v>382</v>
      </c>
      <c r="C761" s="60">
        <v>470179</v>
      </c>
      <c r="D761" s="60">
        <v>0</v>
      </c>
      <c r="E761" s="60">
        <v>0</v>
      </c>
      <c r="F761" s="60">
        <v>0</v>
      </c>
      <c r="G761" s="60">
        <v>0</v>
      </c>
      <c r="H761" s="60">
        <v>470179</v>
      </c>
      <c r="I761" s="60">
        <v>0</v>
      </c>
      <c r="J761" s="60">
        <v>470179</v>
      </c>
      <c r="K761" s="60">
        <v>0</v>
      </c>
      <c r="L761" s="60">
        <v>0</v>
      </c>
      <c r="M761" s="60">
        <v>0</v>
      </c>
      <c r="N761" s="61">
        <v>470179</v>
      </c>
    </row>
    <row r="762" spans="1:14" ht="15" x14ac:dyDescent="0.3">
      <c r="A762" s="54" t="s">
        <v>366</v>
      </c>
      <c r="B762" s="55" t="s">
        <v>383</v>
      </c>
      <c r="C762" s="60">
        <v>390730</v>
      </c>
      <c r="D762" s="60">
        <v>0</v>
      </c>
      <c r="E762" s="60">
        <v>0</v>
      </c>
      <c r="F762" s="60">
        <v>0</v>
      </c>
      <c r="G762" s="60">
        <v>0</v>
      </c>
      <c r="H762" s="60">
        <v>390730</v>
      </c>
      <c r="I762" s="60">
        <v>-390730</v>
      </c>
      <c r="J762" s="60">
        <v>0</v>
      </c>
      <c r="K762" s="60">
        <v>0</v>
      </c>
      <c r="L762" s="60">
        <v>0</v>
      </c>
      <c r="M762" s="60">
        <v>0</v>
      </c>
      <c r="N762" s="61">
        <v>0</v>
      </c>
    </row>
    <row r="763" spans="1:14" ht="15" x14ac:dyDescent="0.3">
      <c r="A763" s="54" t="s">
        <v>366</v>
      </c>
      <c r="B763" s="55" t="s">
        <v>363</v>
      </c>
      <c r="C763" s="60">
        <v>290988</v>
      </c>
      <c r="D763" s="60">
        <v>-580</v>
      </c>
      <c r="E763" s="60">
        <v>0</v>
      </c>
      <c r="F763" s="60">
        <v>0</v>
      </c>
      <c r="G763" s="60">
        <v>0</v>
      </c>
      <c r="H763" s="60">
        <v>290408</v>
      </c>
      <c r="I763" s="60">
        <v>-290408</v>
      </c>
      <c r="J763" s="60">
        <v>0</v>
      </c>
      <c r="K763" s="60">
        <v>0</v>
      </c>
      <c r="L763" s="60">
        <v>0</v>
      </c>
      <c r="M763" s="60">
        <v>0</v>
      </c>
      <c r="N763" s="61">
        <v>0</v>
      </c>
    </row>
    <row r="764" spans="1:14" ht="15" x14ac:dyDescent="0.3">
      <c r="A764" s="54" t="s">
        <v>366</v>
      </c>
      <c r="B764" s="55" t="s">
        <v>361</v>
      </c>
      <c r="C764" s="60">
        <v>115434</v>
      </c>
      <c r="D764" s="60">
        <v>-680</v>
      </c>
      <c r="E764" s="60">
        <v>0</v>
      </c>
      <c r="F764" s="60">
        <v>0</v>
      </c>
      <c r="G764" s="60">
        <v>0</v>
      </c>
      <c r="H764" s="60">
        <v>114754</v>
      </c>
      <c r="I764" s="60">
        <v>-114754</v>
      </c>
      <c r="J764" s="60">
        <v>0</v>
      </c>
      <c r="K764" s="60">
        <v>0</v>
      </c>
      <c r="L764" s="60">
        <v>0</v>
      </c>
      <c r="M764" s="60">
        <v>0</v>
      </c>
      <c r="N764" s="62">
        <v>0</v>
      </c>
    </row>
    <row r="765" spans="1:14" ht="15" x14ac:dyDescent="0.3">
      <c r="A765" s="54" t="s">
        <v>366</v>
      </c>
      <c r="B765" s="55" t="s">
        <v>355</v>
      </c>
      <c r="C765" s="60">
        <v>67976</v>
      </c>
      <c r="D765" s="60">
        <v>-255</v>
      </c>
      <c r="E765" s="60">
        <v>0</v>
      </c>
      <c r="F765" s="60">
        <v>0</v>
      </c>
      <c r="G765" s="60">
        <v>0</v>
      </c>
      <c r="H765" s="60">
        <v>67721</v>
      </c>
      <c r="I765" s="60">
        <v>-67721</v>
      </c>
      <c r="J765" s="60">
        <v>0</v>
      </c>
      <c r="K765" s="60">
        <v>0</v>
      </c>
      <c r="L765" s="60">
        <v>0</v>
      </c>
      <c r="M765" s="60">
        <v>0</v>
      </c>
      <c r="N765" s="62">
        <v>0</v>
      </c>
    </row>
    <row r="766" spans="1:14" ht="15" x14ac:dyDescent="0.3">
      <c r="A766" s="54" t="s">
        <v>130</v>
      </c>
      <c r="B766" s="55" t="s">
        <v>47</v>
      </c>
      <c r="C766" s="60">
        <v>141208</v>
      </c>
      <c r="D766" s="60">
        <v>-5545</v>
      </c>
      <c r="E766" s="60">
        <v>0</v>
      </c>
      <c r="F766" s="60">
        <v>0</v>
      </c>
      <c r="G766" s="60">
        <v>0</v>
      </c>
      <c r="H766" s="60">
        <v>135663</v>
      </c>
      <c r="I766" s="60">
        <v>-135663</v>
      </c>
      <c r="J766" s="60">
        <v>0</v>
      </c>
      <c r="K766" s="60">
        <v>0</v>
      </c>
      <c r="L766" s="60">
        <v>0</v>
      </c>
      <c r="M766" s="60">
        <v>0</v>
      </c>
      <c r="N766" s="62">
        <v>0</v>
      </c>
    </row>
    <row r="767" spans="1:14" ht="15" x14ac:dyDescent="0.3">
      <c r="A767" s="54" t="s">
        <v>130</v>
      </c>
      <c r="B767" s="55" t="s">
        <v>48</v>
      </c>
      <c r="C767" s="60">
        <v>33156</v>
      </c>
      <c r="D767" s="60">
        <v>0</v>
      </c>
      <c r="E767" s="60">
        <v>0</v>
      </c>
      <c r="F767" s="60">
        <v>0</v>
      </c>
      <c r="G767" s="60">
        <v>0</v>
      </c>
      <c r="H767" s="60">
        <v>33156</v>
      </c>
      <c r="I767" s="60">
        <v>-33156</v>
      </c>
      <c r="J767" s="60">
        <v>0</v>
      </c>
      <c r="K767" s="60">
        <v>0</v>
      </c>
      <c r="L767" s="60">
        <v>0</v>
      </c>
      <c r="M767" s="60">
        <v>0</v>
      </c>
      <c r="N767" s="62">
        <v>0</v>
      </c>
    </row>
    <row r="768" spans="1:14" ht="15" x14ac:dyDescent="0.3">
      <c r="A768" s="54" t="s">
        <v>130</v>
      </c>
      <c r="B768" s="55" t="s">
        <v>49</v>
      </c>
      <c r="C768" s="60">
        <v>146421</v>
      </c>
      <c r="D768" s="60">
        <v>-2688</v>
      </c>
      <c r="E768" s="60">
        <v>0</v>
      </c>
      <c r="F768" s="60">
        <v>0</v>
      </c>
      <c r="G768" s="60">
        <v>0</v>
      </c>
      <c r="H768" s="60">
        <v>143733</v>
      </c>
      <c r="I768" s="60">
        <v>-143733</v>
      </c>
      <c r="J768" s="60">
        <v>0</v>
      </c>
      <c r="K768" s="60">
        <v>0</v>
      </c>
      <c r="L768" s="60">
        <v>0</v>
      </c>
      <c r="M768" s="60">
        <v>0</v>
      </c>
      <c r="N768" s="62">
        <v>0</v>
      </c>
    </row>
    <row r="769" spans="1:14" ht="15" x14ac:dyDescent="0.3">
      <c r="A769" s="54" t="s">
        <v>130</v>
      </c>
      <c r="B769" s="55" t="s">
        <v>50</v>
      </c>
      <c r="C769" s="60">
        <v>256387</v>
      </c>
      <c r="D769" s="60">
        <v>-1259</v>
      </c>
      <c r="E769" s="60">
        <v>0</v>
      </c>
      <c r="F769" s="60">
        <v>0</v>
      </c>
      <c r="G769" s="60">
        <v>0</v>
      </c>
      <c r="H769" s="60">
        <v>255128</v>
      </c>
      <c r="I769" s="60">
        <v>-255128</v>
      </c>
      <c r="J769" s="60">
        <v>0</v>
      </c>
      <c r="K769" s="60">
        <v>0</v>
      </c>
      <c r="L769" s="60">
        <v>0</v>
      </c>
      <c r="M769" s="60">
        <v>0</v>
      </c>
      <c r="N769" s="62">
        <v>0</v>
      </c>
    </row>
    <row r="770" spans="1:14" ht="15" x14ac:dyDescent="0.3">
      <c r="A770" s="54" t="s">
        <v>130</v>
      </c>
      <c r="B770" s="55" t="s">
        <v>51</v>
      </c>
      <c r="C770" s="60">
        <v>233074</v>
      </c>
      <c r="D770" s="60">
        <v>-4567</v>
      </c>
      <c r="E770" s="60">
        <v>0</v>
      </c>
      <c r="F770" s="60">
        <v>0</v>
      </c>
      <c r="G770" s="60">
        <v>0</v>
      </c>
      <c r="H770" s="60">
        <v>228507</v>
      </c>
      <c r="I770" s="60">
        <v>-228507</v>
      </c>
      <c r="J770" s="60">
        <v>0</v>
      </c>
      <c r="K770" s="60">
        <v>0</v>
      </c>
      <c r="L770" s="60">
        <v>0</v>
      </c>
      <c r="M770" s="60">
        <v>0</v>
      </c>
      <c r="N770" s="62">
        <v>0</v>
      </c>
    </row>
    <row r="771" spans="1:14" ht="15" x14ac:dyDescent="0.3">
      <c r="A771" s="54" t="s">
        <v>130</v>
      </c>
      <c r="B771" s="55" t="s">
        <v>52</v>
      </c>
      <c r="C771" s="60">
        <v>582579</v>
      </c>
      <c r="D771" s="60">
        <v>-2699</v>
      </c>
      <c r="E771" s="60">
        <v>0</v>
      </c>
      <c r="F771" s="60">
        <v>0</v>
      </c>
      <c r="G771" s="60">
        <v>0</v>
      </c>
      <c r="H771" s="60">
        <v>579880</v>
      </c>
      <c r="I771" s="60">
        <v>-579880</v>
      </c>
      <c r="J771" s="60">
        <v>0</v>
      </c>
      <c r="K771" s="60">
        <v>0</v>
      </c>
      <c r="L771" s="60">
        <v>0</v>
      </c>
      <c r="M771" s="60">
        <v>0</v>
      </c>
      <c r="N771" s="62">
        <v>0</v>
      </c>
    </row>
    <row r="772" spans="1:14" ht="15" x14ac:dyDescent="0.3">
      <c r="A772" s="54" t="s">
        <v>130</v>
      </c>
      <c r="B772" s="55" t="s">
        <v>53</v>
      </c>
      <c r="C772" s="60">
        <v>1406450</v>
      </c>
      <c r="D772" s="60">
        <v>-6273</v>
      </c>
      <c r="E772" s="60">
        <v>0</v>
      </c>
      <c r="F772" s="60">
        <v>0</v>
      </c>
      <c r="G772" s="60">
        <v>0</v>
      </c>
      <c r="H772" s="60">
        <v>1400177</v>
      </c>
      <c r="I772" s="60">
        <v>-1400177</v>
      </c>
      <c r="J772" s="60">
        <v>0</v>
      </c>
      <c r="K772" s="60">
        <v>0</v>
      </c>
      <c r="L772" s="60">
        <v>0</v>
      </c>
      <c r="M772" s="60">
        <v>0</v>
      </c>
      <c r="N772" s="62">
        <v>0</v>
      </c>
    </row>
    <row r="773" spans="1:14" ht="15" x14ac:dyDescent="0.3">
      <c r="A773" s="54" t="s">
        <v>131</v>
      </c>
      <c r="B773" s="55" t="s">
        <v>382</v>
      </c>
      <c r="C773" s="60">
        <v>26059</v>
      </c>
      <c r="D773" s="60">
        <v>0</v>
      </c>
      <c r="E773" s="60">
        <v>0</v>
      </c>
      <c r="F773" s="60">
        <v>0</v>
      </c>
      <c r="G773" s="60">
        <v>0</v>
      </c>
      <c r="H773" s="60">
        <v>26059</v>
      </c>
      <c r="I773" s="60">
        <v>0</v>
      </c>
      <c r="J773" s="60">
        <v>26059</v>
      </c>
      <c r="K773" s="60">
        <v>0</v>
      </c>
      <c r="L773" s="60">
        <v>0</v>
      </c>
      <c r="M773" s="60">
        <v>0</v>
      </c>
      <c r="N773" s="62">
        <v>26059</v>
      </c>
    </row>
    <row r="774" spans="1:14" ht="15" x14ac:dyDescent="0.3">
      <c r="A774" s="54" t="s">
        <v>131</v>
      </c>
      <c r="B774" s="55" t="s">
        <v>383</v>
      </c>
      <c r="C774" s="60">
        <v>106505</v>
      </c>
      <c r="D774" s="60">
        <v>0</v>
      </c>
      <c r="E774" s="60">
        <v>0</v>
      </c>
      <c r="F774" s="60">
        <v>0</v>
      </c>
      <c r="G774" s="60">
        <v>0</v>
      </c>
      <c r="H774" s="60">
        <v>106505</v>
      </c>
      <c r="I774" s="60">
        <v>-106505</v>
      </c>
      <c r="J774" s="60">
        <v>0</v>
      </c>
      <c r="K774" s="60">
        <v>0</v>
      </c>
      <c r="L774" s="60">
        <v>0</v>
      </c>
      <c r="M774" s="60">
        <v>0</v>
      </c>
      <c r="N774" s="62">
        <v>0</v>
      </c>
    </row>
    <row r="775" spans="1:14" ht="15" x14ac:dyDescent="0.3">
      <c r="A775" s="54" t="s">
        <v>131</v>
      </c>
      <c r="B775" s="55" t="s">
        <v>363</v>
      </c>
      <c r="C775" s="60">
        <v>406382</v>
      </c>
      <c r="D775" s="60">
        <v>-10000</v>
      </c>
      <c r="E775" s="60">
        <v>0</v>
      </c>
      <c r="F775" s="60">
        <v>0</v>
      </c>
      <c r="G775" s="60">
        <v>0</v>
      </c>
      <c r="H775" s="60">
        <v>396382</v>
      </c>
      <c r="I775" s="60">
        <v>-396382</v>
      </c>
      <c r="J775" s="60">
        <v>0</v>
      </c>
      <c r="K775" s="60">
        <v>0</v>
      </c>
      <c r="L775" s="60">
        <v>0</v>
      </c>
      <c r="M775" s="60">
        <v>0</v>
      </c>
      <c r="N775" s="62">
        <v>0</v>
      </c>
    </row>
    <row r="776" spans="1:14" ht="15" x14ac:dyDescent="0.3">
      <c r="A776" s="54" t="s">
        <v>131</v>
      </c>
      <c r="B776" s="55" t="s">
        <v>361</v>
      </c>
      <c r="C776" s="60">
        <v>50806</v>
      </c>
      <c r="D776" s="60">
        <v>-2213</v>
      </c>
      <c r="E776" s="60">
        <v>0</v>
      </c>
      <c r="F776" s="60">
        <v>0</v>
      </c>
      <c r="G776" s="60">
        <v>0</v>
      </c>
      <c r="H776" s="60">
        <v>48593</v>
      </c>
      <c r="I776" s="60">
        <v>-48593</v>
      </c>
      <c r="J776" s="60">
        <v>0</v>
      </c>
      <c r="K776" s="60">
        <v>0</v>
      </c>
      <c r="L776" s="60">
        <v>0</v>
      </c>
      <c r="M776" s="60">
        <v>0</v>
      </c>
      <c r="N776" s="62">
        <v>0</v>
      </c>
    </row>
    <row r="777" spans="1:14" ht="15" x14ac:dyDescent="0.3">
      <c r="A777" s="54" t="s">
        <v>131</v>
      </c>
      <c r="B777" s="55" t="s">
        <v>355</v>
      </c>
      <c r="C777" s="60">
        <v>90014</v>
      </c>
      <c r="D777" s="60">
        <v>0</v>
      </c>
      <c r="E777" s="60">
        <v>0</v>
      </c>
      <c r="F777" s="60">
        <v>0</v>
      </c>
      <c r="G777" s="60">
        <v>0</v>
      </c>
      <c r="H777" s="60">
        <v>90014</v>
      </c>
      <c r="I777" s="60">
        <v>-90014</v>
      </c>
      <c r="J777" s="60">
        <v>0</v>
      </c>
      <c r="K777" s="60">
        <v>0</v>
      </c>
      <c r="L777" s="60">
        <v>0</v>
      </c>
      <c r="M777" s="60">
        <v>0</v>
      </c>
      <c r="N777" s="62">
        <v>0</v>
      </c>
    </row>
    <row r="778" spans="1:14" ht="15" x14ac:dyDescent="0.3">
      <c r="A778" s="54" t="s">
        <v>131</v>
      </c>
      <c r="B778" s="55" t="s">
        <v>64</v>
      </c>
      <c r="C778" s="60">
        <v>260542</v>
      </c>
      <c r="D778" s="60">
        <v>0</v>
      </c>
      <c r="E778" s="60">
        <v>0</v>
      </c>
      <c r="F778" s="60">
        <v>0</v>
      </c>
      <c r="G778" s="60">
        <v>0</v>
      </c>
      <c r="H778" s="60">
        <v>260542</v>
      </c>
      <c r="I778" s="60">
        <v>-260542</v>
      </c>
      <c r="J778" s="60">
        <v>0</v>
      </c>
      <c r="K778" s="60">
        <v>0</v>
      </c>
      <c r="L778" s="60">
        <v>0</v>
      </c>
      <c r="M778" s="60">
        <v>0</v>
      </c>
      <c r="N778" s="62">
        <v>0</v>
      </c>
    </row>
    <row r="779" spans="1:14" ht="15" x14ac:dyDescent="0.3">
      <c r="A779" s="54" t="s">
        <v>131</v>
      </c>
      <c r="B779" s="55" t="s">
        <v>65</v>
      </c>
      <c r="C779" s="60">
        <v>204397</v>
      </c>
      <c r="D779" s="60">
        <v>-282</v>
      </c>
      <c r="E779" s="60">
        <v>0</v>
      </c>
      <c r="F779" s="60">
        <v>0</v>
      </c>
      <c r="G779" s="60">
        <v>0</v>
      </c>
      <c r="H779" s="60">
        <v>204115</v>
      </c>
      <c r="I779" s="60">
        <v>-204115</v>
      </c>
      <c r="J779" s="60">
        <v>0</v>
      </c>
      <c r="K779" s="60">
        <v>0</v>
      </c>
      <c r="L779" s="60">
        <v>0</v>
      </c>
      <c r="M779" s="60">
        <v>0</v>
      </c>
      <c r="N779" s="62">
        <v>0</v>
      </c>
    </row>
    <row r="780" spans="1:14" ht="15" x14ac:dyDescent="0.3">
      <c r="A780" s="54" t="s">
        <v>131</v>
      </c>
      <c r="B780" s="55" t="s">
        <v>66</v>
      </c>
      <c r="C780" s="60">
        <v>497500</v>
      </c>
      <c r="D780" s="60">
        <v>-12855</v>
      </c>
      <c r="E780" s="60">
        <v>0</v>
      </c>
      <c r="F780" s="60">
        <v>0</v>
      </c>
      <c r="G780" s="60">
        <v>0</v>
      </c>
      <c r="H780" s="60">
        <v>484645</v>
      </c>
      <c r="I780" s="60">
        <v>-484645</v>
      </c>
      <c r="J780" s="60">
        <v>0</v>
      </c>
      <c r="K780" s="60">
        <v>0</v>
      </c>
      <c r="L780" s="60">
        <v>0</v>
      </c>
      <c r="M780" s="60">
        <v>0</v>
      </c>
      <c r="N780" s="62">
        <v>0</v>
      </c>
    </row>
    <row r="781" spans="1:14" ht="15" x14ac:dyDescent="0.3">
      <c r="A781" s="54" t="s">
        <v>131</v>
      </c>
      <c r="B781" s="55" t="s">
        <v>38</v>
      </c>
      <c r="C781" s="60">
        <v>106277</v>
      </c>
      <c r="D781" s="60">
        <v>0</v>
      </c>
      <c r="E781" s="60">
        <v>0</v>
      </c>
      <c r="F781" s="60">
        <v>0</v>
      </c>
      <c r="G781" s="60">
        <v>0</v>
      </c>
      <c r="H781" s="60">
        <v>106277</v>
      </c>
      <c r="I781" s="60">
        <v>-106277</v>
      </c>
      <c r="J781" s="60">
        <v>0</v>
      </c>
      <c r="K781" s="60">
        <v>0</v>
      </c>
      <c r="L781" s="60">
        <v>0</v>
      </c>
      <c r="M781" s="60">
        <v>0</v>
      </c>
      <c r="N781" s="62">
        <v>0</v>
      </c>
    </row>
    <row r="782" spans="1:14" ht="15" x14ac:dyDescent="0.3">
      <c r="A782" s="54" t="s">
        <v>131</v>
      </c>
      <c r="B782" s="55" t="s">
        <v>67</v>
      </c>
      <c r="C782" s="60">
        <v>298477</v>
      </c>
      <c r="D782" s="60">
        <v>0</v>
      </c>
      <c r="E782" s="60">
        <v>0</v>
      </c>
      <c r="F782" s="60">
        <v>0</v>
      </c>
      <c r="G782" s="60">
        <v>0</v>
      </c>
      <c r="H782" s="60">
        <v>298477</v>
      </c>
      <c r="I782" s="60">
        <v>-298477</v>
      </c>
      <c r="J782" s="60">
        <v>0</v>
      </c>
      <c r="K782" s="60">
        <v>233747</v>
      </c>
      <c r="L782" s="60">
        <v>0</v>
      </c>
      <c r="M782" s="60">
        <v>233747</v>
      </c>
      <c r="N782" s="62">
        <v>-233747</v>
      </c>
    </row>
    <row r="783" spans="1:14" ht="15" x14ac:dyDescent="0.3">
      <c r="A783" s="54" t="s">
        <v>132</v>
      </c>
      <c r="B783" s="55" t="s">
        <v>382</v>
      </c>
      <c r="C783" s="60">
        <v>8555</v>
      </c>
      <c r="D783" s="60">
        <v>0</v>
      </c>
      <c r="E783" s="60">
        <v>0</v>
      </c>
      <c r="F783" s="60">
        <v>0</v>
      </c>
      <c r="G783" s="60">
        <v>0</v>
      </c>
      <c r="H783" s="60">
        <v>8555</v>
      </c>
      <c r="I783" s="60">
        <v>0</v>
      </c>
      <c r="J783" s="60">
        <v>8555</v>
      </c>
      <c r="K783" s="60">
        <v>0</v>
      </c>
      <c r="L783" s="60">
        <v>0</v>
      </c>
      <c r="M783" s="60">
        <v>0</v>
      </c>
      <c r="N783" s="62">
        <v>8555</v>
      </c>
    </row>
    <row r="784" spans="1:14" ht="15" x14ac:dyDescent="0.3">
      <c r="A784" s="54" t="s">
        <v>132</v>
      </c>
      <c r="B784" s="55" t="s">
        <v>383</v>
      </c>
      <c r="C784" s="60">
        <v>27342</v>
      </c>
      <c r="D784" s="60">
        <v>0</v>
      </c>
      <c r="E784" s="60">
        <v>0</v>
      </c>
      <c r="F784" s="60">
        <v>0</v>
      </c>
      <c r="G784" s="60">
        <v>0</v>
      </c>
      <c r="H784" s="60">
        <v>27342</v>
      </c>
      <c r="I784" s="60">
        <v>-15000</v>
      </c>
      <c r="J784" s="60">
        <v>12342</v>
      </c>
      <c r="K784" s="60">
        <v>0</v>
      </c>
      <c r="L784" s="60">
        <v>0</v>
      </c>
      <c r="M784" s="60">
        <v>0</v>
      </c>
      <c r="N784" s="62">
        <v>12342</v>
      </c>
    </row>
    <row r="785" spans="1:14" ht="15" x14ac:dyDescent="0.3">
      <c r="A785" s="54" t="s">
        <v>132</v>
      </c>
      <c r="B785" s="55" t="s">
        <v>363</v>
      </c>
      <c r="C785" s="60">
        <v>14515</v>
      </c>
      <c r="D785" s="60">
        <v>0</v>
      </c>
      <c r="E785" s="60">
        <v>0</v>
      </c>
      <c r="F785" s="60">
        <v>0</v>
      </c>
      <c r="G785" s="60">
        <v>0</v>
      </c>
      <c r="H785" s="60">
        <v>14515</v>
      </c>
      <c r="I785" s="60">
        <v>-14515</v>
      </c>
      <c r="J785" s="60">
        <v>0</v>
      </c>
      <c r="K785" s="60">
        <v>0</v>
      </c>
      <c r="L785" s="60">
        <v>0</v>
      </c>
      <c r="M785" s="60">
        <v>0</v>
      </c>
      <c r="N785" s="62">
        <v>0</v>
      </c>
    </row>
    <row r="786" spans="1:14" ht="15" x14ac:dyDescent="0.3">
      <c r="A786" s="54" t="s">
        <v>132</v>
      </c>
      <c r="B786" s="55" t="s">
        <v>361</v>
      </c>
      <c r="C786" s="60">
        <v>10323</v>
      </c>
      <c r="D786" s="60">
        <v>0</v>
      </c>
      <c r="E786" s="60">
        <v>0</v>
      </c>
      <c r="F786" s="60">
        <v>0</v>
      </c>
      <c r="G786" s="60">
        <v>0</v>
      </c>
      <c r="H786" s="60">
        <v>10323</v>
      </c>
      <c r="I786" s="60">
        <v>-10323</v>
      </c>
      <c r="J786" s="60">
        <v>0</v>
      </c>
      <c r="K786" s="60">
        <v>0</v>
      </c>
      <c r="L786" s="60">
        <v>0</v>
      </c>
      <c r="M786" s="60">
        <v>0</v>
      </c>
      <c r="N786" s="62">
        <v>0</v>
      </c>
    </row>
    <row r="787" spans="1:14" ht="15" x14ac:dyDescent="0.3">
      <c r="A787" s="54" t="s">
        <v>132</v>
      </c>
      <c r="B787" s="55" t="s">
        <v>355</v>
      </c>
      <c r="C787" s="60">
        <v>19940</v>
      </c>
      <c r="D787" s="60">
        <v>0</v>
      </c>
      <c r="E787" s="60">
        <v>0</v>
      </c>
      <c r="F787" s="60">
        <v>0</v>
      </c>
      <c r="G787" s="60">
        <v>0</v>
      </c>
      <c r="H787" s="60">
        <v>19940</v>
      </c>
      <c r="I787" s="60">
        <v>-19940</v>
      </c>
      <c r="J787" s="60">
        <v>0</v>
      </c>
      <c r="K787" s="60">
        <v>0</v>
      </c>
      <c r="L787" s="60">
        <v>0</v>
      </c>
      <c r="M787" s="60">
        <v>0</v>
      </c>
      <c r="N787" s="62">
        <v>0</v>
      </c>
    </row>
    <row r="788" spans="1:14" ht="15" x14ac:dyDescent="0.3">
      <c r="A788" s="54" t="s">
        <v>132</v>
      </c>
      <c r="B788" s="55" t="s">
        <v>64</v>
      </c>
      <c r="C788" s="60">
        <v>14818</v>
      </c>
      <c r="D788" s="60">
        <v>0</v>
      </c>
      <c r="E788" s="60">
        <v>0</v>
      </c>
      <c r="F788" s="60">
        <v>0</v>
      </c>
      <c r="G788" s="60">
        <v>0</v>
      </c>
      <c r="H788" s="60">
        <v>14818</v>
      </c>
      <c r="I788" s="60">
        <v>-14818</v>
      </c>
      <c r="J788" s="60">
        <v>0</v>
      </c>
      <c r="K788" s="60">
        <v>0</v>
      </c>
      <c r="L788" s="60">
        <v>0</v>
      </c>
      <c r="M788" s="60">
        <v>0</v>
      </c>
      <c r="N788" s="61">
        <v>0</v>
      </c>
    </row>
    <row r="789" spans="1:14" ht="15" x14ac:dyDescent="0.3">
      <c r="A789" s="54" t="s">
        <v>132</v>
      </c>
      <c r="B789" s="55" t="s">
        <v>65</v>
      </c>
      <c r="C789" s="60">
        <v>16200</v>
      </c>
      <c r="D789" s="60">
        <v>0</v>
      </c>
      <c r="E789" s="60">
        <v>0</v>
      </c>
      <c r="F789" s="60">
        <v>0</v>
      </c>
      <c r="G789" s="60">
        <v>0</v>
      </c>
      <c r="H789" s="60">
        <v>16200</v>
      </c>
      <c r="I789" s="60">
        <v>-16200</v>
      </c>
      <c r="J789" s="60">
        <v>0</v>
      </c>
      <c r="K789" s="60">
        <v>0</v>
      </c>
      <c r="L789" s="60">
        <v>0</v>
      </c>
      <c r="M789" s="60">
        <v>0</v>
      </c>
      <c r="N789" s="61">
        <v>0</v>
      </c>
    </row>
    <row r="790" spans="1:14" ht="15" x14ac:dyDescent="0.3">
      <c r="A790" s="54" t="s">
        <v>132</v>
      </c>
      <c r="B790" s="55" t="s">
        <v>66</v>
      </c>
      <c r="C790" s="60">
        <v>22562</v>
      </c>
      <c r="D790" s="60">
        <v>0</v>
      </c>
      <c r="E790" s="60">
        <v>0</v>
      </c>
      <c r="F790" s="60">
        <v>0</v>
      </c>
      <c r="G790" s="60">
        <v>0</v>
      </c>
      <c r="H790" s="60">
        <v>22562</v>
      </c>
      <c r="I790" s="60">
        <v>-22562</v>
      </c>
      <c r="J790" s="60">
        <v>0</v>
      </c>
      <c r="K790" s="60">
        <v>0</v>
      </c>
      <c r="L790" s="60">
        <v>0</v>
      </c>
      <c r="M790" s="60">
        <v>0</v>
      </c>
      <c r="N790" s="61">
        <v>0</v>
      </c>
    </row>
    <row r="791" spans="1:14" ht="15" x14ac:dyDescent="0.3">
      <c r="A791" s="54" t="s">
        <v>132</v>
      </c>
      <c r="B791" s="55" t="s">
        <v>38</v>
      </c>
      <c r="C791" s="60">
        <v>5192</v>
      </c>
      <c r="D791" s="60">
        <v>0</v>
      </c>
      <c r="E791" s="60">
        <v>0</v>
      </c>
      <c r="F791" s="60">
        <v>0</v>
      </c>
      <c r="G791" s="60">
        <v>0</v>
      </c>
      <c r="H791" s="60">
        <v>5192</v>
      </c>
      <c r="I791" s="60">
        <v>-5192</v>
      </c>
      <c r="J791" s="60">
        <v>0</v>
      </c>
      <c r="K791" s="60">
        <v>0</v>
      </c>
      <c r="L791" s="60">
        <v>0</v>
      </c>
      <c r="M791" s="60">
        <v>0</v>
      </c>
      <c r="N791" s="61">
        <v>0</v>
      </c>
    </row>
    <row r="792" spans="1:14" ht="15" x14ac:dyDescent="0.3">
      <c r="A792" s="54" t="s">
        <v>132</v>
      </c>
      <c r="B792" s="55" t="s">
        <v>67</v>
      </c>
      <c r="C792" s="60">
        <v>1037</v>
      </c>
      <c r="D792" s="60">
        <v>0</v>
      </c>
      <c r="E792" s="60">
        <v>0</v>
      </c>
      <c r="F792" s="60">
        <v>0</v>
      </c>
      <c r="G792" s="60">
        <v>0</v>
      </c>
      <c r="H792" s="60">
        <v>1037</v>
      </c>
      <c r="I792" s="60">
        <v>-1037</v>
      </c>
      <c r="J792" s="60">
        <v>0</v>
      </c>
      <c r="K792" s="60">
        <v>0</v>
      </c>
      <c r="L792" s="60">
        <v>0</v>
      </c>
      <c r="M792" s="60">
        <v>0</v>
      </c>
      <c r="N792" s="61">
        <v>0</v>
      </c>
    </row>
    <row r="793" spans="1:14" ht="15" x14ac:dyDescent="0.3">
      <c r="A793" s="54" t="s">
        <v>132</v>
      </c>
      <c r="B793" s="55" t="s">
        <v>68</v>
      </c>
      <c r="C793" s="60">
        <v>4758</v>
      </c>
      <c r="D793" s="60">
        <v>0</v>
      </c>
      <c r="E793" s="60">
        <v>0</v>
      </c>
      <c r="F793" s="60">
        <v>0</v>
      </c>
      <c r="G793" s="60">
        <v>0</v>
      </c>
      <c r="H793" s="60">
        <v>4758</v>
      </c>
      <c r="I793" s="60">
        <v>-4758</v>
      </c>
      <c r="J793" s="60">
        <v>0</v>
      </c>
      <c r="K793" s="60">
        <v>0</v>
      </c>
      <c r="L793" s="60">
        <v>0</v>
      </c>
      <c r="M793" s="60">
        <v>0</v>
      </c>
      <c r="N793" s="61">
        <v>0</v>
      </c>
    </row>
    <row r="794" spans="1:14" ht="15" x14ac:dyDescent="0.3">
      <c r="A794" s="54" t="s">
        <v>133</v>
      </c>
      <c r="B794" s="55" t="s">
        <v>40</v>
      </c>
      <c r="C794" s="60">
        <v>7017</v>
      </c>
      <c r="D794" s="60">
        <v>0</v>
      </c>
      <c r="E794" s="60">
        <v>0</v>
      </c>
      <c r="F794" s="60">
        <v>0</v>
      </c>
      <c r="G794" s="60">
        <v>0</v>
      </c>
      <c r="H794" s="60">
        <v>7017</v>
      </c>
      <c r="I794" s="60">
        <v>0</v>
      </c>
      <c r="J794" s="60">
        <v>7017</v>
      </c>
      <c r="K794" s="60">
        <v>0</v>
      </c>
      <c r="L794" s="60">
        <v>0</v>
      </c>
      <c r="M794" s="60">
        <v>0</v>
      </c>
      <c r="N794" s="61">
        <v>7017</v>
      </c>
    </row>
    <row r="795" spans="1:14" ht="15" x14ac:dyDescent="0.3">
      <c r="A795" s="54" t="s">
        <v>133</v>
      </c>
      <c r="B795" s="55" t="s">
        <v>41</v>
      </c>
      <c r="C795" s="60">
        <v>28431</v>
      </c>
      <c r="D795" s="60">
        <v>-2028</v>
      </c>
      <c r="E795" s="60">
        <v>0</v>
      </c>
      <c r="F795" s="60">
        <v>0</v>
      </c>
      <c r="G795" s="60">
        <v>0</v>
      </c>
      <c r="H795" s="60">
        <v>26403</v>
      </c>
      <c r="I795" s="60">
        <v>-26403</v>
      </c>
      <c r="J795" s="60">
        <v>0</v>
      </c>
      <c r="K795" s="60">
        <v>0</v>
      </c>
      <c r="L795" s="60">
        <v>0</v>
      </c>
      <c r="M795" s="60">
        <v>0</v>
      </c>
      <c r="N795" s="61">
        <v>0</v>
      </c>
    </row>
    <row r="796" spans="1:14" ht="15" x14ac:dyDescent="0.3">
      <c r="A796" s="54" t="s">
        <v>133</v>
      </c>
      <c r="B796" s="55" t="s">
        <v>42</v>
      </c>
      <c r="C796" s="60">
        <v>10927</v>
      </c>
      <c r="D796" s="60">
        <v>-1794</v>
      </c>
      <c r="E796" s="60">
        <v>0</v>
      </c>
      <c r="F796" s="60">
        <v>0</v>
      </c>
      <c r="G796" s="60">
        <v>0</v>
      </c>
      <c r="H796" s="60">
        <v>9133</v>
      </c>
      <c r="I796" s="60">
        <v>-5761</v>
      </c>
      <c r="J796" s="60">
        <v>3372</v>
      </c>
      <c r="K796" s="60">
        <v>0</v>
      </c>
      <c r="L796" s="60">
        <v>0</v>
      </c>
      <c r="M796" s="60">
        <v>0</v>
      </c>
      <c r="N796" s="61">
        <v>3372</v>
      </c>
    </row>
    <row r="797" spans="1:14" ht="15" x14ac:dyDescent="0.3">
      <c r="A797" s="54" t="s">
        <v>133</v>
      </c>
      <c r="B797" s="55" t="s">
        <v>43</v>
      </c>
      <c r="C797" s="60">
        <v>11039</v>
      </c>
      <c r="D797" s="60">
        <v>-1196</v>
      </c>
      <c r="E797" s="60">
        <v>0</v>
      </c>
      <c r="F797" s="60">
        <v>0</v>
      </c>
      <c r="G797" s="60">
        <v>0</v>
      </c>
      <c r="H797" s="60">
        <v>9843</v>
      </c>
      <c r="I797" s="60">
        <v>-9843</v>
      </c>
      <c r="J797" s="60">
        <v>0</v>
      </c>
      <c r="K797" s="60">
        <v>0</v>
      </c>
      <c r="L797" s="60">
        <v>0</v>
      </c>
      <c r="M797" s="60">
        <v>0</v>
      </c>
      <c r="N797" s="61">
        <v>0</v>
      </c>
    </row>
    <row r="798" spans="1:14" ht="15" x14ac:dyDescent="0.3">
      <c r="A798" s="54" t="s">
        <v>133</v>
      </c>
      <c r="B798" s="55" t="s">
        <v>44</v>
      </c>
      <c r="C798" s="60">
        <v>204248</v>
      </c>
      <c r="D798" s="60">
        <v>-8109</v>
      </c>
      <c r="E798" s="60">
        <v>0</v>
      </c>
      <c r="F798" s="60">
        <v>0</v>
      </c>
      <c r="G798" s="60">
        <v>0</v>
      </c>
      <c r="H798" s="60">
        <v>196139</v>
      </c>
      <c r="I798" s="60">
        <v>-192604</v>
      </c>
      <c r="J798" s="60">
        <v>3535</v>
      </c>
      <c r="K798" s="60">
        <v>0</v>
      </c>
      <c r="L798" s="60">
        <v>0</v>
      </c>
      <c r="M798" s="60">
        <v>0</v>
      </c>
      <c r="N798" s="62">
        <v>3535</v>
      </c>
    </row>
    <row r="799" spans="1:14" ht="15" x14ac:dyDescent="0.3">
      <c r="A799" s="54" t="s">
        <v>133</v>
      </c>
      <c r="B799" s="55" t="s">
        <v>45</v>
      </c>
      <c r="C799" s="60">
        <v>10128</v>
      </c>
      <c r="D799" s="60">
        <v>-5248</v>
      </c>
      <c r="E799" s="60">
        <v>0</v>
      </c>
      <c r="F799" s="60">
        <v>0</v>
      </c>
      <c r="G799" s="60">
        <v>0</v>
      </c>
      <c r="H799" s="60">
        <v>4880</v>
      </c>
      <c r="I799" s="60">
        <v>-4880</v>
      </c>
      <c r="J799" s="60">
        <v>0</v>
      </c>
      <c r="K799" s="60">
        <v>0</v>
      </c>
      <c r="L799" s="60">
        <v>0</v>
      </c>
      <c r="M799" s="60">
        <v>0</v>
      </c>
      <c r="N799" s="62">
        <v>0</v>
      </c>
    </row>
    <row r="800" spans="1:14" ht="15" x14ac:dyDescent="0.3">
      <c r="A800" s="54" t="s">
        <v>133</v>
      </c>
      <c r="B800" s="55" t="s">
        <v>46</v>
      </c>
      <c r="C800" s="60">
        <v>28625</v>
      </c>
      <c r="D800" s="60">
        <v>0</v>
      </c>
      <c r="E800" s="60">
        <v>0</v>
      </c>
      <c r="F800" s="60">
        <v>0</v>
      </c>
      <c r="G800" s="60">
        <v>0</v>
      </c>
      <c r="H800" s="60">
        <v>28625</v>
      </c>
      <c r="I800" s="60">
        <v>-28625</v>
      </c>
      <c r="J800" s="60">
        <v>0</v>
      </c>
      <c r="K800" s="60">
        <v>0</v>
      </c>
      <c r="L800" s="60">
        <v>0</v>
      </c>
      <c r="M800" s="60">
        <v>0</v>
      </c>
      <c r="N800" s="61">
        <v>0</v>
      </c>
    </row>
    <row r="801" spans="1:14" ht="15" x14ac:dyDescent="0.3">
      <c r="A801" s="54" t="s">
        <v>133</v>
      </c>
      <c r="B801" s="55" t="s">
        <v>47</v>
      </c>
      <c r="C801" s="60">
        <v>4871</v>
      </c>
      <c r="D801" s="60">
        <v>0</v>
      </c>
      <c r="E801" s="60">
        <v>0</v>
      </c>
      <c r="F801" s="60">
        <v>0</v>
      </c>
      <c r="G801" s="60">
        <v>0</v>
      </c>
      <c r="H801" s="60">
        <v>4871</v>
      </c>
      <c r="I801" s="60">
        <v>-4871</v>
      </c>
      <c r="J801" s="60">
        <v>0</v>
      </c>
      <c r="K801" s="60">
        <v>0</v>
      </c>
      <c r="L801" s="60">
        <v>0</v>
      </c>
      <c r="M801" s="60">
        <v>0</v>
      </c>
      <c r="N801" s="61">
        <v>0</v>
      </c>
    </row>
    <row r="802" spans="1:14" ht="15" x14ac:dyDescent="0.3">
      <c r="A802" s="54" t="s">
        <v>134</v>
      </c>
      <c r="B802" s="55" t="s">
        <v>51</v>
      </c>
      <c r="C802" s="60">
        <v>1260</v>
      </c>
      <c r="D802" s="60">
        <v>-247</v>
      </c>
      <c r="E802" s="60">
        <v>0</v>
      </c>
      <c r="F802" s="60">
        <v>0</v>
      </c>
      <c r="G802" s="60">
        <v>0</v>
      </c>
      <c r="H802" s="60">
        <v>1013</v>
      </c>
      <c r="I802" s="60">
        <v>-1013</v>
      </c>
      <c r="J802" s="60">
        <v>0</v>
      </c>
      <c r="K802" s="60">
        <v>0</v>
      </c>
      <c r="L802" s="60">
        <v>0</v>
      </c>
      <c r="M802" s="60">
        <v>0</v>
      </c>
      <c r="N802" s="61">
        <v>0</v>
      </c>
    </row>
    <row r="803" spans="1:14" ht="15" x14ac:dyDescent="0.3">
      <c r="A803" s="54" t="s">
        <v>134</v>
      </c>
      <c r="B803" s="55" t="s">
        <v>52</v>
      </c>
      <c r="C803" s="60">
        <v>434</v>
      </c>
      <c r="D803" s="60">
        <v>0</v>
      </c>
      <c r="E803" s="60">
        <v>0</v>
      </c>
      <c r="F803" s="60">
        <v>0</v>
      </c>
      <c r="G803" s="60">
        <v>0</v>
      </c>
      <c r="H803" s="60">
        <v>434</v>
      </c>
      <c r="I803" s="60">
        <v>-434</v>
      </c>
      <c r="J803" s="60">
        <v>0</v>
      </c>
      <c r="K803" s="60">
        <v>0</v>
      </c>
      <c r="L803" s="60">
        <v>0</v>
      </c>
      <c r="M803" s="60">
        <v>0</v>
      </c>
      <c r="N803" s="61">
        <v>0</v>
      </c>
    </row>
    <row r="804" spans="1:14" ht="15" x14ac:dyDescent="0.3">
      <c r="A804" s="54" t="s">
        <v>134</v>
      </c>
      <c r="B804" s="55" t="s">
        <v>57</v>
      </c>
      <c r="C804" s="60">
        <v>2716</v>
      </c>
      <c r="D804" s="60">
        <v>0</v>
      </c>
      <c r="E804" s="60">
        <v>0</v>
      </c>
      <c r="F804" s="60">
        <v>0</v>
      </c>
      <c r="G804" s="60">
        <v>0</v>
      </c>
      <c r="H804" s="60">
        <v>2716</v>
      </c>
      <c r="I804" s="60">
        <v>-2716</v>
      </c>
      <c r="J804" s="60">
        <v>0</v>
      </c>
      <c r="K804" s="60">
        <v>0</v>
      </c>
      <c r="L804" s="60">
        <v>0</v>
      </c>
      <c r="M804" s="60">
        <v>0</v>
      </c>
      <c r="N804" s="61">
        <v>0</v>
      </c>
    </row>
    <row r="805" spans="1:14" ht="15" x14ac:dyDescent="0.3">
      <c r="A805" s="54" t="s">
        <v>134</v>
      </c>
      <c r="B805" s="55" t="s">
        <v>58</v>
      </c>
      <c r="C805" s="60">
        <v>190824</v>
      </c>
      <c r="D805" s="60">
        <v>-7626</v>
      </c>
      <c r="E805" s="60">
        <v>0</v>
      </c>
      <c r="F805" s="60">
        <v>0</v>
      </c>
      <c r="G805" s="60">
        <v>0</v>
      </c>
      <c r="H805" s="60">
        <v>183198</v>
      </c>
      <c r="I805" s="60">
        <v>-183198</v>
      </c>
      <c r="J805" s="60">
        <v>0</v>
      </c>
      <c r="K805" s="60">
        <v>7496</v>
      </c>
      <c r="L805" s="60">
        <v>-7496</v>
      </c>
      <c r="M805" s="60">
        <v>0</v>
      </c>
      <c r="N805" s="61">
        <v>0</v>
      </c>
    </row>
    <row r="806" spans="1:14" ht="15" x14ac:dyDescent="0.3">
      <c r="A806" s="54" t="s">
        <v>135</v>
      </c>
      <c r="B806" s="55" t="s">
        <v>383</v>
      </c>
      <c r="C806" s="60">
        <v>8894</v>
      </c>
      <c r="D806" s="60">
        <v>0</v>
      </c>
      <c r="E806" s="60">
        <v>0</v>
      </c>
      <c r="F806" s="60">
        <v>0</v>
      </c>
      <c r="G806" s="60">
        <v>0</v>
      </c>
      <c r="H806" s="60">
        <v>8894</v>
      </c>
      <c r="I806" s="60">
        <v>0</v>
      </c>
      <c r="J806" s="60">
        <v>8894</v>
      </c>
      <c r="K806" s="60">
        <v>0</v>
      </c>
      <c r="L806" s="60">
        <v>0</v>
      </c>
      <c r="M806" s="60">
        <v>0</v>
      </c>
      <c r="N806" s="61">
        <v>8894</v>
      </c>
    </row>
    <row r="807" spans="1:14" ht="15" x14ac:dyDescent="0.3">
      <c r="A807" s="54" t="s">
        <v>135</v>
      </c>
      <c r="B807" s="55" t="s">
        <v>71</v>
      </c>
      <c r="C807" s="60">
        <v>1840</v>
      </c>
      <c r="D807" s="60">
        <v>0</v>
      </c>
      <c r="E807" s="60">
        <v>0</v>
      </c>
      <c r="F807" s="60">
        <v>0</v>
      </c>
      <c r="G807" s="60">
        <v>0</v>
      </c>
      <c r="H807" s="60">
        <v>1840</v>
      </c>
      <c r="I807" s="60">
        <v>0</v>
      </c>
      <c r="J807" s="60">
        <v>1840</v>
      </c>
      <c r="K807" s="60">
        <v>0</v>
      </c>
      <c r="L807" s="60">
        <v>0</v>
      </c>
      <c r="M807" s="60">
        <v>0</v>
      </c>
      <c r="N807" s="62">
        <v>1840</v>
      </c>
    </row>
    <row r="808" spans="1:14" ht="15" x14ac:dyDescent="0.3">
      <c r="A808" s="54" t="s">
        <v>135</v>
      </c>
      <c r="B808" s="55" t="s">
        <v>39</v>
      </c>
      <c r="C808" s="60">
        <v>3944</v>
      </c>
      <c r="D808" s="60">
        <v>-394</v>
      </c>
      <c r="E808" s="60">
        <v>0</v>
      </c>
      <c r="F808" s="60">
        <v>0</v>
      </c>
      <c r="G808" s="60">
        <v>0</v>
      </c>
      <c r="H808" s="60">
        <v>3550</v>
      </c>
      <c r="I808" s="60">
        <v>0</v>
      </c>
      <c r="J808" s="60">
        <v>3550</v>
      </c>
      <c r="K808" s="60">
        <v>0</v>
      </c>
      <c r="L808" s="60">
        <v>0</v>
      </c>
      <c r="M808" s="60">
        <v>0</v>
      </c>
      <c r="N808" s="62">
        <v>3550</v>
      </c>
    </row>
    <row r="809" spans="1:14" ht="15" x14ac:dyDescent="0.3">
      <c r="A809" s="54" t="s">
        <v>136</v>
      </c>
      <c r="B809" s="55" t="s">
        <v>382</v>
      </c>
      <c r="C809" s="60">
        <v>1713057</v>
      </c>
      <c r="D809" s="60">
        <v>0</v>
      </c>
      <c r="E809" s="60">
        <v>0</v>
      </c>
      <c r="F809" s="60">
        <v>0</v>
      </c>
      <c r="G809" s="60">
        <v>0</v>
      </c>
      <c r="H809" s="60">
        <v>1713057</v>
      </c>
      <c r="I809" s="60">
        <v>0</v>
      </c>
      <c r="J809" s="60">
        <v>1713057</v>
      </c>
      <c r="K809" s="60">
        <v>0</v>
      </c>
      <c r="L809" s="60">
        <v>0</v>
      </c>
      <c r="M809" s="60">
        <v>0</v>
      </c>
      <c r="N809" s="62">
        <v>1713057</v>
      </c>
    </row>
    <row r="810" spans="1:14" ht="15" x14ac:dyDescent="0.3">
      <c r="A810" s="54" t="s">
        <v>136</v>
      </c>
      <c r="B810" s="55" t="s">
        <v>383</v>
      </c>
      <c r="C810" s="60">
        <v>1652019</v>
      </c>
      <c r="D810" s="60">
        <v>0</v>
      </c>
      <c r="E810" s="60">
        <v>-4950</v>
      </c>
      <c r="F810" s="60">
        <v>0</v>
      </c>
      <c r="G810" s="60">
        <v>-11067</v>
      </c>
      <c r="H810" s="60">
        <v>1636002</v>
      </c>
      <c r="I810" s="60">
        <v>0</v>
      </c>
      <c r="J810" s="60">
        <v>1636002</v>
      </c>
      <c r="K810" s="60">
        <v>0</v>
      </c>
      <c r="L810" s="60">
        <v>0</v>
      </c>
      <c r="M810" s="60">
        <v>0</v>
      </c>
      <c r="N810" s="62">
        <v>1636002</v>
      </c>
    </row>
    <row r="811" spans="1:14" ht="15" x14ac:dyDescent="0.3">
      <c r="A811" s="54" t="s">
        <v>136</v>
      </c>
      <c r="B811" s="55" t="s">
        <v>363</v>
      </c>
      <c r="C811" s="60">
        <v>2475948</v>
      </c>
      <c r="D811" s="60">
        <v>-2846</v>
      </c>
      <c r="E811" s="60">
        <v>0</v>
      </c>
      <c r="F811" s="60">
        <v>0</v>
      </c>
      <c r="G811" s="60">
        <v>0</v>
      </c>
      <c r="H811" s="60">
        <v>2473102</v>
      </c>
      <c r="I811" s="60">
        <v>0</v>
      </c>
      <c r="J811" s="60">
        <v>2473102</v>
      </c>
      <c r="K811" s="60">
        <v>0</v>
      </c>
      <c r="L811" s="60">
        <v>0</v>
      </c>
      <c r="M811" s="60">
        <v>0</v>
      </c>
      <c r="N811" s="61">
        <v>2473102</v>
      </c>
    </row>
    <row r="812" spans="1:14" ht="15" x14ac:dyDescent="0.3">
      <c r="A812" s="54" t="s">
        <v>136</v>
      </c>
      <c r="B812" s="55" t="s">
        <v>361</v>
      </c>
      <c r="C812" s="60">
        <v>2226833</v>
      </c>
      <c r="D812" s="60">
        <v>-3592</v>
      </c>
      <c r="E812" s="60">
        <v>0</v>
      </c>
      <c r="F812" s="60">
        <v>0</v>
      </c>
      <c r="G812" s="60">
        <v>0</v>
      </c>
      <c r="H812" s="60">
        <v>2223241</v>
      </c>
      <c r="I812" s="60">
        <v>0</v>
      </c>
      <c r="J812" s="60">
        <v>2223241</v>
      </c>
      <c r="K812" s="60">
        <v>0</v>
      </c>
      <c r="L812" s="60">
        <v>0</v>
      </c>
      <c r="M812" s="60">
        <v>0</v>
      </c>
      <c r="N812" s="61">
        <v>2223241</v>
      </c>
    </row>
    <row r="813" spans="1:14" ht="15" x14ac:dyDescent="0.3">
      <c r="A813" s="54" t="s">
        <v>136</v>
      </c>
      <c r="B813" s="55" t="s">
        <v>355</v>
      </c>
      <c r="C813" s="60">
        <v>1909081</v>
      </c>
      <c r="D813" s="60">
        <v>0</v>
      </c>
      <c r="E813" s="60">
        <v>0</v>
      </c>
      <c r="F813" s="60">
        <v>0</v>
      </c>
      <c r="G813" s="60">
        <v>0</v>
      </c>
      <c r="H813" s="60">
        <v>1909081</v>
      </c>
      <c r="I813" s="60">
        <v>0</v>
      </c>
      <c r="J813" s="60">
        <v>1909081</v>
      </c>
      <c r="K813" s="60">
        <v>0</v>
      </c>
      <c r="L813" s="60">
        <v>0</v>
      </c>
      <c r="M813" s="60">
        <v>0</v>
      </c>
      <c r="N813" s="62">
        <v>1909081</v>
      </c>
    </row>
    <row r="814" spans="1:14" ht="15" x14ac:dyDescent="0.3">
      <c r="A814" s="54" t="s">
        <v>136</v>
      </c>
      <c r="B814" s="55" t="s">
        <v>64</v>
      </c>
      <c r="C814" s="60">
        <v>1648003</v>
      </c>
      <c r="D814" s="60">
        <v>-2871</v>
      </c>
      <c r="E814" s="60">
        <v>0</v>
      </c>
      <c r="F814" s="60">
        <v>0</v>
      </c>
      <c r="G814" s="60">
        <v>0</v>
      </c>
      <c r="H814" s="60">
        <v>1645132</v>
      </c>
      <c r="I814" s="60">
        <v>0</v>
      </c>
      <c r="J814" s="60">
        <v>1645132</v>
      </c>
      <c r="K814" s="60">
        <v>0</v>
      </c>
      <c r="L814" s="60">
        <v>0</v>
      </c>
      <c r="M814" s="60">
        <v>0</v>
      </c>
      <c r="N814" s="61">
        <v>1645132</v>
      </c>
    </row>
    <row r="815" spans="1:14" ht="15" x14ac:dyDescent="0.3">
      <c r="A815" s="54" t="s">
        <v>136</v>
      </c>
      <c r="B815" s="55" t="s">
        <v>65</v>
      </c>
      <c r="C815" s="60">
        <v>1725628</v>
      </c>
      <c r="D815" s="60">
        <v>-6824</v>
      </c>
      <c r="E815" s="60">
        <v>0</v>
      </c>
      <c r="F815" s="60">
        <v>0</v>
      </c>
      <c r="G815" s="60">
        <v>0</v>
      </c>
      <c r="H815" s="60">
        <v>1718804</v>
      </c>
      <c r="I815" s="60">
        <v>0</v>
      </c>
      <c r="J815" s="60">
        <v>1718804</v>
      </c>
      <c r="K815" s="60">
        <v>0</v>
      </c>
      <c r="L815" s="60">
        <v>0</v>
      </c>
      <c r="M815" s="60">
        <v>0</v>
      </c>
      <c r="N815" s="61">
        <v>1718804</v>
      </c>
    </row>
    <row r="816" spans="1:14" ht="15" x14ac:dyDescent="0.3">
      <c r="A816" s="54" t="s">
        <v>136</v>
      </c>
      <c r="B816" s="55" t="s">
        <v>66</v>
      </c>
      <c r="C816" s="60">
        <v>1500040</v>
      </c>
      <c r="D816" s="60">
        <v>-15254</v>
      </c>
      <c r="E816" s="60">
        <v>0</v>
      </c>
      <c r="F816" s="60">
        <v>0</v>
      </c>
      <c r="G816" s="60">
        <v>0</v>
      </c>
      <c r="H816" s="60">
        <v>1484786</v>
      </c>
      <c r="I816" s="60">
        <v>0</v>
      </c>
      <c r="J816" s="60">
        <v>1484786</v>
      </c>
      <c r="K816" s="60">
        <v>0</v>
      </c>
      <c r="L816" s="60">
        <v>0</v>
      </c>
      <c r="M816" s="60">
        <v>0</v>
      </c>
      <c r="N816" s="61">
        <v>1484786</v>
      </c>
    </row>
    <row r="817" spans="1:14" ht="15" x14ac:dyDescent="0.3">
      <c r="A817" s="54" t="s">
        <v>136</v>
      </c>
      <c r="B817" s="55" t="s">
        <v>38</v>
      </c>
      <c r="C817" s="60">
        <v>1534666</v>
      </c>
      <c r="D817" s="60">
        <v>-118247</v>
      </c>
      <c r="E817" s="60">
        <v>0</v>
      </c>
      <c r="F817" s="60">
        <v>0</v>
      </c>
      <c r="G817" s="60">
        <v>0</v>
      </c>
      <c r="H817" s="60">
        <v>1416419</v>
      </c>
      <c r="I817" s="60">
        <v>0</v>
      </c>
      <c r="J817" s="60">
        <v>1416419</v>
      </c>
      <c r="K817" s="60">
        <v>0</v>
      </c>
      <c r="L817" s="60">
        <v>0</v>
      </c>
      <c r="M817" s="60">
        <v>0</v>
      </c>
      <c r="N817" s="61">
        <v>1416419</v>
      </c>
    </row>
    <row r="818" spans="1:14" ht="15" x14ac:dyDescent="0.3">
      <c r="A818" s="54" t="s">
        <v>136</v>
      </c>
      <c r="B818" s="55" t="s">
        <v>67</v>
      </c>
      <c r="C818" s="60">
        <v>1820303</v>
      </c>
      <c r="D818" s="60">
        <v>-93308</v>
      </c>
      <c r="E818" s="60">
        <v>0</v>
      </c>
      <c r="F818" s="60">
        <v>0</v>
      </c>
      <c r="G818" s="60">
        <v>0</v>
      </c>
      <c r="H818" s="60">
        <v>1726995</v>
      </c>
      <c r="I818" s="60">
        <v>0</v>
      </c>
      <c r="J818" s="60">
        <v>1726995</v>
      </c>
      <c r="K818" s="60">
        <v>0</v>
      </c>
      <c r="L818" s="60">
        <v>0</v>
      </c>
      <c r="M818" s="60">
        <v>0</v>
      </c>
      <c r="N818" s="61">
        <v>1726995</v>
      </c>
    </row>
    <row r="819" spans="1:14" ht="15" x14ac:dyDescent="0.3">
      <c r="A819" s="54" t="s">
        <v>136</v>
      </c>
      <c r="B819" s="55" t="s">
        <v>68</v>
      </c>
      <c r="C819" s="60">
        <v>1677709</v>
      </c>
      <c r="D819" s="60">
        <v>-15022</v>
      </c>
      <c r="E819" s="60">
        <v>0</v>
      </c>
      <c r="F819" s="60">
        <v>0</v>
      </c>
      <c r="G819" s="60">
        <v>0</v>
      </c>
      <c r="H819" s="60">
        <v>1662687</v>
      </c>
      <c r="I819" s="60">
        <v>0</v>
      </c>
      <c r="J819" s="60">
        <v>1662687</v>
      </c>
      <c r="K819" s="60">
        <v>0</v>
      </c>
      <c r="L819" s="60">
        <v>0</v>
      </c>
      <c r="M819" s="60">
        <v>0</v>
      </c>
      <c r="N819" s="61">
        <v>1662687</v>
      </c>
    </row>
    <row r="820" spans="1:14" ht="15" x14ac:dyDescent="0.3">
      <c r="A820" s="54" t="s">
        <v>136</v>
      </c>
      <c r="B820" s="55" t="s">
        <v>69</v>
      </c>
      <c r="C820" s="60">
        <v>2349888</v>
      </c>
      <c r="D820" s="60">
        <v>-25876</v>
      </c>
      <c r="E820" s="60">
        <v>0</v>
      </c>
      <c r="F820" s="60">
        <v>0</v>
      </c>
      <c r="G820" s="60">
        <v>0</v>
      </c>
      <c r="H820" s="60">
        <v>2324012</v>
      </c>
      <c r="I820" s="60">
        <v>0</v>
      </c>
      <c r="J820" s="60">
        <v>2324012</v>
      </c>
      <c r="K820" s="60">
        <v>0</v>
      </c>
      <c r="L820" s="60">
        <v>0</v>
      </c>
      <c r="M820" s="60">
        <v>0</v>
      </c>
      <c r="N820" s="61">
        <v>2324012</v>
      </c>
    </row>
    <row r="821" spans="1:14" ht="15" x14ac:dyDescent="0.3">
      <c r="A821" s="54" t="s">
        <v>136</v>
      </c>
      <c r="B821" s="55" t="s">
        <v>70</v>
      </c>
      <c r="C821" s="60">
        <v>2023914</v>
      </c>
      <c r="D821" s="60">
        <v>-91886</v>
      </c>
      <c r="E821" s="60">
        <v>0</v>
      </c>
      <c r="F821" s="60">
        <v>0</v>
      </c>
      <c r="G821" s="60">
        <v>0</v>
      </c>
      <c r="H821" s="60">
        <v>1932028</v>
      </c>
      <c r="I821" s="60">
        <v>0</v>
      </c>
      <c r="J821" s="60">
        <v>1932028</v>
      </c>
      <c r="K821" s="60">
        <v>0</v>
      </c>
      <c r="L821" s="60">
        <v>0</v>
      </c>
      <c r="M821" s="60">
        <v>0</v>
      </c>
      <c r="N821" s="62">
        <v>1932028</v>
      </c>
    </row>
    <row r="822" spans="1:14" ht="15" x14ac:dyDescent="0.3">
      <c r="A822" s="54" t="s">
        <v>136</v>
      </c>
      <c r="B822" s="55" t="s">
        <v>71</v>
      </c>
      <c r="C822" s="60">
        <v>1445944</v>
      </c>
      <c r="D822" s="60">
        <v>-9729</v>
      </c>
      <c r="E822" s="60">
        <v>0</v>
      </c>
      <c r="F822" s="60">
        <v>0</v>
      </c>
      <c r="G822" s="60">
        <v>0</v>
      </c>
      <c r="H822" s="60">
        <v>1436215</v>
      </c>
      <c r="I822" s="60">
        <v>0</v>
      </c>
      <c r="J822" s="60">
        <v>1436215</v>
      </c>
      <c r="K822" s="60">
        <v>0</v>
      </c>
      <c r="L822" s="60">
        <v>0</v>
      </c>
      <c r="M822" s="60">
        <v>0</v>
      </c>
      <c r="N822" s="61">
        <v>1436215</v>
      </c>
    </row>
    <row r="823" spans="1:14" ht="15" x14ac:dyDescent="0.3">
      <c r="A823" s="54" t="s">
        <v>136</v>
      </c>
      <c r="B823" s="55" t="s">
        <v>39</v>
      </c>
      <c r="C823" s="60">
        <v>1244135</v>
      </c>
      <c r="D823" s="60">
        <v>-106049</v>
      </c>
      <c r="E823" s="60">
        <v>0</v>
      </c>
      <c r="F823" s="60">
        <v>0</v>
      </c>
      <c r="G823" s="60">
        <v>0</v>
      </c>
      <c r="H823" s="60">
        <v>1138086</v>
      </c>
      <c r="I823" s="60">
        <v>0</v>
      </c>
      <c r="J823" s="60">
        <v>1138086</v>
      </c>
      <c r="K823" s="60">
        <v>0</v>
      </c>
      <c r="L823" s="60">
        <v>0</v>
      </c>
      <c r="M823" s="60">
        <v>0</v>
      </c>
      <c r="N823" s="62">
        <v>1138086</v>
      </c>
    </row>
    <row r="824" spans="1:14" ht="15" x14ac:dyDescent="0.3">
      <c r="A824" s="54" t="s">
        <v>136</v>
      </c>
      <c r="B824" s="55" t="s">
        <v>40</v>
      </c>
      <c r="C824" s="60">
        <v>708394</v>
      </c>
      <c r="D824" s="60">
        <v>-12032</v>
      </c>
      <c r="E824" s="60">
        <v>0</v>
      </c>
      <c r="F824" s="60">
        <v>0</v>
      </c>
      <c r="G824" s="60">
        <v>0</v>
      </c>
      <c r="H824" s="60">
        <v>696362</v>
      </c>
      <c r="I824" s="60">
        <v>0</v>
      </c>
      <c r="J824" s="60">
        <v>696362</v>
      </c>
      <c r="K824" s="60">
        <v>0</v>
      </c>
      <c r="L824" s="60">
        <v>0</v>
      </c>
      <c r="M824" s="60">
        <v>0</v>
      </c>
      <c r="N824" s="61">
        <v>696362</v>
      </c>
    </row>
    <row r="825" spans="1:14" ht="15" x14ac:dyDescent="0.3">
      <c r="A825" s="54" t="s">
        <v>136</v>
      </c>
      <c r="B825" s="55" t="s">
        <v>41</v>
      </c>
      <c r="C825" s="60">
        <v>862068</v>
      </c>
      <c r="D825" s="60">
        <v>-35786</v>
      </c>
      <c r="E825" s="60">
        <v>0</v>
      </c>
      <c r="F825" s="60">
        <v>0</v>
      </c>
      <c r="G825" s="60">
        <v>0</v>
      </c>
      <c r="H825" s="60">
        <v>826282</v>
      </c>
      <c r="I825" s="60">
        <v>0</v>
      </c>
      <c r="J825" s="60">
        <v>826282</v>
      </c>
      <c r="K825" s="60">
        <v>0</v>
      </c>
      <c r="L825" s="60">
        <v>0</v>
      </c>
      <c r="M825" s="60">
        <v>0</v>
      </c>
      <c r="N825" s="61">
        <v>826282</v>
      </c>
    </row>
    <row r="826" spans="1:14" ht="15" x14ac:dyDescent="0.3">
      <c r="A826" s="54" t="s">
        <v>136</v>
      </c>
      <c r="B826" s="55" t="s">
        <v>42</v>
      </c>
      <c r="C826" s="60">
        <v>1660650</v>
      </c>
      <c r="D826" s="60">
        <v>-81636</v>
      </c>
      <c r="E826" s="60">
        <v>0</v>
      </c>
      <c r="F826" s="60">
        <v>0</v>
      </c>
      <c r="G826" s="60">
        <v>0</v>
      </c>
      <c r="H826" s="60">
        <v>1579014</v>
      </c>
      <c r="I826" s="60">
        <v>0</v>
      </c>
      <c r="J826" s="60">
        <v>1579014</v>
      </c>
      <c r="K826" s="60">
        <v>0</v>
      </c>
      <c r="L826" s="60">
        <v>0</v>
      </c>
      <c r="M826" s="60">
        <v>0</v>
      </c>
      <c r="N826" s="61">
        <v>1579014</v>
      </c>
    </row>
    <row r="827" spans="1:14" ht="15" x14ac:dyDescent="0.3">
      <c r="A827" s="54" t="s">
        <v>136</v>
      </c>
      <c r="B827" s="55" t="s">
        <v>43</v>
      </c>
      <c r="C827" s="60">
        <v>1535244</v>
      </c>
      <c r="D827" s="60">
        <v>-51880</v>
      </c>
      <c r="E827" s="60">
        <v>0</v>
      </c>
      <c r="F827" s="60">
        <v>0</v>
      </c>
      <c r="G827" s="60">
        <v>0</v>
      </c>
      <c r="H827" s="60">
        <v>1483364</v>
      </c>
      <c r="I827" s="60">
        <v>0</v>
      </c>
      <c r="J827" s="60">
        <v>1483364</v>
      </c>
      <c r="K827" s="60">
        <v>0</v>
      </c>
      <c r="L827" s="60">
        <v>0</v>
      </c>
      <c r="M827" s="60">
        <v>0</v>
      </c>
      <c r="N827" s="61">
        <v>1483364</v>
      </c>
    </row>
    <row r="828" spans="1:14" ht="15" x14ac:dyDescent="0.3">
      <c r="A828" s="54" t="s">
        <v>136</v>
      </c>
      <c r="B828" s="55" t="s">
        <v>44</v>
      </c>
      <c r="C828" s="60">
        <v>635449</v>
      </c>
      <c r="D828" s="60">
        <v>-32032</v>
      </c>
      <c r="E828" s="60">
        <v>0</v>
      </c>
      <c r="F828" s="60">
        <v>0</v>
      </c>
      <c r="G828" s="60">
        <v>0</v>
      </c>
      <c r="H828" s="60">
        <v>603417</v>
      </c>
      <c r="I828" s="60">
        <v>0</v>
      </c>
      <c r="J828" s="60">
        <v>603417</v>
      </c>
      <c r="K828" s="60">
        <v>0</v>
      </c>
      <c r="L828" s="60">
        <v>0</v>
      </c>
      <c r="M828" s="60">
        <v>0</v>
      </c>
      <c r="N828" s="61">
        <v>603417</v>
      </c>
    </row>
    <row r="829" spans="1:14" ht="15" x14ac:dyDescent="0.3">
      <c r="A829" s="54" t="s">
        <v>136</v>
      </c>
      <c r="B829" s="55" t="s">
        <v>45</v>
      </c>
      <c r="C829" s="60">
        <v>577852</v>
      </c>
      <c r="D829" s="60">
        <v>-10507</v>
      </c>
      <c r="E829" s="60">
        <v>0</v>
      </c>
      <c r="F829" s="60">
        <v>0</v>
      </c>
      <c r="G829" s="60">
        <v>0</v>
      </c>
      <c r="H829" s="60">
        <v>567345</v>
      </c>
      <c r="I829" s="60">
        <v>0</v>
      </c>
      <c r="J829" s="60">
        <v>567345</v>
      </c>
      <c r="K829" s="60">
        <v>0</v>
      </c>
      <c r="L829" s="60">
        <v>0</v>
      </c>
      <c r="M829" s="60">
        <v>0</v>
      </c>
      <c r="N829" s="61">
        <v>567345</v>
      </c>
    </row>
    <row r="830" spans="1:14" ht="15" x14ac:dyDescent="0.3">
      <c r="A830" s="54" t="s">
        <v>136</v>
      </c>
      <c r="B830" s="55" t="s">
        <v>46</v>
      </c>
      <c r="C830" s="60">
        <v>282788</v>
      </c>
      <c r="D830" s="60">
        <v>-4516</v>
      </c>
      <c r="E830" s="60">
        <v>0</v>
      </c>
      <c r="F830" s="60">
        <v>0</v>
      </c>
      <c r="G830" s="60">
        <v>0</v>
      </c>
      <c r="H830" s="60">
        <v>278272</v>
      </c>
      <c r="I830" s="60">
        <v>0</v>
      </c>
      <c r="J830" s="60">
        <v>278272</v>
      </c>
      <c r="K830" s="60">
        <v>0</v>
      </c>
      <c r="L830" s="60">
        <v>0</v>
      </c>
      <c r="M830" s="60">
        <v>0</v>
      </c>
      <c r="N830" s="61">
        <v>278272</v>
      </c>
    </row>
    <row r="831" spans="1:14" ht="15" x14ac:dyDescent="0.3">
      <c r="A831" s="54" t="s">
        <v>136</v>
      </c>
      <c r="B831" s="55" t="s">
        <v>47</v>
      </c>
      <c r="C831" s="60">
        <v>221580</v>
      </c>
      <c r="D831" s="60">
        <v>-9922</v>
      </c>
      <c r="E831" s="60">
        <v>0</v>
      </c>
      <c r="F831" s="60">
        <v>0</v>
      </c>
      <c r="G831" s="60">
        <v>0</v>
      </c>
      <c r="H831" s="60">
        <v>211658</v>
      </c>
      <c r="I831" s="60">
        <v>0</v>
      </c>
      <c r="J831" s="60">
        <v>211658</v>
      </c>
      <c r="K831" s="60">
        <v>0</v>
      </c>
      <c r="L831" s="60">
        <v>0</v>
      </c>
      <c r="M831" s="60">
        <v>0</v>
      </c>
      <c r="N831" s="61">
        <v>211658</v>
      </c>
    </row>
    <row r="832" spans="1:14" ht="15" x14ac:dyDescent="0.3">
      <c r="A832" s="54" t="s">
        <v>136</v>
      </c>
      <c r="B832" s="55" t="s">
        <v>48</v>
      </c>
      <c r="C832" s="60">
        <v>197289</v>
      </c>
      <c r="D832" s="60">
        <v>-8560</v>
      </c>
      <c r="E832" s="60">
        <v>0</v>
      </c>
      <c r="F832" s="60">
        <v>0</v>
      </c>
      <c r="G832" s="60">
        <v>0</v>
      </c>
      <c r="H832" s="60">
        <v>188729</v>
      </c>
      <c r="I832" s="60">
        <v>0</v>
      </c>
      <c r="J832" s="60">
        <v>188729</v>
      </c>
      <c r="K832" s="60">
        <v>0</v>
      </c>
      <c r="L832" s="60">
        <v>0</v>
      </c>
      <c r="M832" s="60">
        <v>0</v>
      </c>
      <c r="N832" s="61">
        <v>188729</v>
      </c>
    </row>
    <row r="833" spans="1:14" ht="15" x14ac:dyDescent="0.3">
      <c r="A833" s="54" t="s">
        <v>137</v>
      </c>
      <c r="B833" s="55" t="s">
        <v>39</v>
      </c>
      <c r="C833" s="60">
        <v>77349</v>
      </c>
      <c r="D833" s="60">
        <v>0</v>
      </c>
      <c r="E833" s="60">
        <v>0</v>
      </c>
      <c r="F833" s="60">
        <v>0</v>
      </c>
      <c r="G833" s="60">
        <v>0</v>
      </c>
      <c r="H833" s="60">
        <v>77349</v>
      </c>
      <c r="I833" s="60">
        <v>-77349</v>
      </c>
      <c r="J833" s="60">
        <v>0</v>
      </c>
      <c r="K833" s="60">
        <v>0</v>
      </c>
      <c r="L833" s="60">
        <v>0</v>
      </c>
      <c r="M833" s="60">
        <v>0</v>
      </c>
      <c r="N833" s="61">
        <v>0</v>
      </c>
    </row>
    <row r="834" spans="1:14" ht="15" x14ac:dyDescent="0.3">
      <c r="A834" s="54" t="s">
        <v>137</v>
      </c>
      <c r="B834" s="55" t="s">
        <v>40</v>
      </c>
      <c r="C834" s="60">
        <v>518899</v>
      </c>
      <c r="D834" s="60">
        <v>-214</v>
      </c>
      <c r="E834" s="60">
        <v>0</v>
      </c>
      <c r="F834" s="60">
        <v>0</v>
      </c>
      <c r="G834" s="60">
        <v>0</v>
      </c>
      <c r="H834" s="60">
        <v>518685</v>
      </c>
      <c r="I834" s="60">
        <v>-518685</v>
      </c>
      <c r="J834" s="60">
        <v>0</v>
      </c>
      <c r="K834" s="60">
        <v>0</v>
      </c>
      <c r="L834" s="60">
        <v>0</v>
      </c>
      <c r="M834" s="60">
        <v>0</v>
      </c>
      <c r="N834" s="61">
        <v>0</v>
      </c>
    </row>
    <row r="835" spans="1:14" ht="15" x14ac:dyDescent="0.3">
      <c r="A835" s="54" t="s">
        <v>137</v>
      </c>
      <c r="B835" s="55" t="s">
        <v>41</v>
      </c>
      <c r="C835" s="60">
        <v>670232</v>
      </c>
      <c r="D835" s="60">
        <v>-387</v>
      </c>
      <c r="E835" s="60">
        <v>0</v>
      </c>
      <c r="F835" s="60">
        <v>0</v>
      </c>
      <c r="G835" s="60">
        <v>0</v>
      </c>
      <c r="H835" s="60">
        <v>669845</v>
      </c>
      <c r="I835" s="60">
        <v>-669845</v>
      </c>
      <c r="J835" s="60">
        <v>0</v>
      </c>
      <c r="K835" s="60">
        <v>0</v>
      </c>
      <c r="L835" s="60">
        <v>0</v>
      </c>
      <c r="M835" s="60">
        <v>0</v>
      </c>
      <c r="N835" s="61">
        <v>0</v>
      </c>
    </row>
    <row r="836" spans="1:14" ht="15" x14ac:dyDescent="0.3">
      <c r="A836" s="54" t="s">
        <v>137</v>
      </c>
      <c r="B836" s="55" t="s">
        <v>42</v>
      </c>
      <c r="C836" s="60">
        <v>673547</v>
      </c>
      <c r="D836" s="60">
        <v>-12291</v>
      </c>
      <c r="E836" s="60">
        <v>0</v>
      </c>
      <c r="F836" s="60">
        <v>0</v>
      </c>
      <c r="G836" s="60">
        <v>0</v>
      </c>
      <c r="H836" s="60">
        <v>661256</v>
      </c>
      <c r="I836" s="60">
        <v>-661256</v>
      </c>
      <c r="J836" s="60">
        <v>0</v>
      </c>
      <c r="K836" s="60">
        <v>0</v>
      </c>
      <c r="L836" s="60">
        <v>0</v>
      </c>
      <c r="M836" s="60">
        <v>0</v>
      </c>
      <c r="N836" s="61">
        <v>0</v>
      </c>
    </row>
    <row r="837" spans="1:14" ht="15" x14ac:dyDescent="0.3">
      <c r="A837" s="54" t="s">
        <v>137</v>
      </c>
      <c r="B837" s="55" t="s">
        <v>43</v>
      </c>
      <c r="C837" s="60">
        <v>612272</v>
      </c>
      <c r="D837" s="60">
        <v>-3533</v>
      </c>
      <c r="E837" s="60">
        <v>0</v>
      </c>
      <c r="F837" s="60">
        <v>0</v>
      </c>
      <c r="G837" s="60">
        <v>0</v>
      </c>
      <c r="H837" s="60">
        <v>608739</v>
      </c>
      <c r="I837" s="60">
        <v>-608739</v>
      </c>
      <c r="J837" s="60">
        <v>0</v>
      </c>
      <c r="K837" s="60">
        <v>0</v>
      </c>
      <c r="L837" s="60">
        <v>0</v>
      </c>
      <c r="M837" s="60">
        <v>0</v>
      </c>
      <c r="N837" s="61">
        <v>0</v>
      </c>
    </row>
    <row r="838" spans="1:14" ht="15" x14ac:dyDescent="0.3">
      <c r="A838" s="54" t="s">
        <v>137</v>
      </c>
      <c r="B838" s="55" t="s">
        <v>44</v>
      </c>
      <c r="C838" s="60">
        <v>522749</v>
      </c>
      <c r="D838" s="60">
        <v>-2295</v>
      </c>
      <c r="E838" s="60">
        <v>0</v>
      </c>
      <c r="F838" s="60">
        <v>0</v>
      </c>
      <c r="G838" s="60">
        <v>0</v>
      </c>
      <c r="H838" s="60">
        <v>520454</v>
      </c>
      <c r="I838" s="60">
        <v>-520454</v>
      </c>
      <c r="J838" s="60">
        <v>0</v>
      </c>
      <c r="K838" s="60">
        <v>0</v>
      </c>
      <c r="L838" s="60">
        <v>0</v>
      </c>
      <c r="M838" s="60">
        <v>0</v>
      </c>
      <c r="N838" s="61">
        <v>0</v>
      </c>
    </row>
    <row r="839" spans="1:14" ht="15" x14ac:dyDescent="0.3">
      <c r="A839" s="54" t="s">
        <v>137</v>
      </c>
      <c r="B839" s="55" t="s">
        <v>45</v>
      </c>
      <c r="C839" s="60">
        <v>425493</v>
      </c>
      <c r="D839" s="60">
        <v>-2007</v>
      </c>
      <c r="E839" s="60">
        <v>0</v>
      </c>
      <c r="F839" s="60">
        <v>0</v>
      </c>
      <c r="G839" s="60">
        <v>0</v>
      </c>
      <c r="H839" s="60">
        <v>423486</v>
      </c>
      <c r="I839" s="60">
        <v>-423486</v>
      </c>
      <c r="J839" s="60">
        <v>0</v>
      </c>
      <c r="K839" s="60">
        <v>0</v>
      </c>
      <c r="L839" s="60">
        <v>0</v>
      </c>
      <c r="M839" s="60">
        <v>0</v>
      </c>
      <c r="N839" s="61">
        <v>0</v>
      </c>
    </row>
    <row r="840" spans="1:14" ht="15" x14ac:dyDescent="0.3">
      <c r="A840" s="54" t="s">
        <v>137</v>
      </c>
      <c r="B840" s="55" t="s">
        <v>46</v>
      </c>
      <c r="C840" s="60">
        <v>391602</v>
      </c>
      <c r="D840" s="60">
        <v>-1606</v>
      </c>
      <c r="E840" s="60">
        <v>0</v>
      </c>
      <c r="F840" s="60">
        <v>0</v>
      </c>
      <c r="G840" s="60">
        <v>0</v>
      </c>
      <c r="H840" s="60">
        <v>389996</v>
      </c>
      <c r="I840" s="60">
        <v>-389996</v>
      </c>
      <c r="J840" s="60">
        <v>0</v>
      </c>
      <c r="K840" s="60">
        <v>0</v>
      </c>
      <c r="L840" s="60">
        <v>0</v>
      </c>
      <c r="M840" s="60">
        <v>0</v>
      </c>
      <c r="N840" s="61">
        <v>0</v>
      </c>
    </row>
    <row r="841" spans="1:14" ht="15" x14ac:dyDescent="0.3">
      <c r="A841" s="54" t="s">
        <v>137</v>
      </c>
      <c r="B841" s="55" t="s">
        <v>47</v>
      </c>
      <c r="C841" s="60">
        <v>399367</v>
      </c>
      <c r="D841" s="60">
        <v>-1585</v>
      </c>
      <c r="E841" s="60">
        <v>0</v>
      </c>
      <c r="F841" s="60">
        <v>0</v>
      </c>
      <c r="G841" s="60">
        <v>0</v>
      </c>
      <c r="H841" s="60">
        <v>397782</v>
      </c>
      <c r="I841" s="60">
        <v>-397782</v>
      </c>
      <c r="J841" s="60">
        <v>0</v>
      </c>
      <c r="K841" s="60">
        <v>0</v>
      </c>
      <c r="L841" s="60">
        <v>0</v>
      </c>
      <c r="M841" s="60">
        <v>0</v>
      </c>
      <c r="N841" s="61">
        <v>0</v>
      </c>
    </row>
    <row r="842" spans="1:14" ht="15" x14ac:dyDescent="0.3">
      <c r="A842" s="54" t="s">
        <v>137</v>
      </c>
      <c r="B842" s="55" t="s">
        <v>48</v>
      </c>
      <c r="C842" s="60">
        <v>172255</v>
      </c>
      <c r="D842" s="60">
        <v>-794</v>
      </c>
      <c r="E842" s="60">
        <v>0</v>
      </c>
      <c r="F842" s="60">
        <v>0</v>
      </c>
      <c r="G842" s="60">
        <v>0</v>
      </c>
      <c r="H842" s="60">
        <v>171461</v>
      </c>
      <c r="I842" s="60">
        <v>-171461</v>
      </c>
      <c r="J842" s="60">
        <v>0</v>
      </c>
      <c r="K842" s="60">
        <v>0</v>
      </c>
      <c r="L842" s="60">
        <v>0</v>
      </c>
      <c r="M842" s="60">
        <v>0</v>
      </c>
      <c r="N842" s="61">
        <v>0</v>
      </c>
    </row>
    <row r="843" spans="1:14" ht="15" x14ac:dyDescent="0.3">
      <c r="A843" s="54" t="s">
        <v>138</v>
      </c>
      <c r="B843" s="55" t="s">
        <v>39</v>
      </c>
      <c r="C843" s="60">
        <v>1439816</v>
      </c>
      <c r="D843" s="60">
        <v>-29007</v>
      </c>
      <c r="E843" s="60">
        <v>0</v>
      </c>
      <c r="F843" s="60">
        <v>0</v>
      </c>
      <c r="G843" s="60">
        <v>0</v>
      </c>
      <c r="H843" s="60">
        <v>1410809</v>
      </c>
      <c r="I843" s="60">
        <v>0</v>
      </c>
      <c r="J843" s="60">
        <v>1410809</v>
      </c>
      <c r="K843" s="60">
        <v>0</v>
      </c>
      <c r="L843" s="60">
        <v>0</v>
      </c>
      <c r="M843" s="60">
        <v>0</v>
      </c>
      <c r="N843" s="61">
        <v>1410809</v>
      </c>
    </row>
    <row r="844" spans="1:14" ht="15" x14ac:dyDescent="0.3">
      <c r="A844" s="54" t="s">
        <v>138</v>
      </c>
      <c r="B844" s="55" t="s">
        <v>40</v>
      </c>
      <c r="C844" s="60">
        <v>5520819</v>
      </c>
      <c r="D844" s="60">
        <v>-45401</v>
      </c>
      <c r="E844" s="60">
        <v>0</v>
      </c>
      <c r="F844" s="60">
        <v>0</v>
      </c>
      <c r="G844" s="60">
        <v>0</v>
      </c>
      <c r="H844" s="60">
        <v>5475418</v>
      </c>
      <c r="I844" s="60">
        <v>0</v>
      </c>
      <c r="J844" s="60">
        <v>5475418</v>
      </c>
      <c r="K844" s="60">
        <v>0</v>
      </c>
      <c r="L844" s="60">
        <v>0</v>
      </c>
      <c r="M844" s="60">
        <v>0</v>
      </c>
      <c r="N844" s="61">
        <v>5475418</v>
      </c>
    </row>
    <row r="845" spans="1:14" ht="15" x14ac:dyDescent="0.3">
      <c r="A845" s="54" t="s">
        <v>138</v>
      </c>
      <c r="B845" s="55" t="s">
        <v>45</v>
      </c>
      <c r="C845" s="60">
        <v>6851878</v>
      </c>
      <c r="D845" s="60">
        <v>-60063</v>
      </c>
      <c r="E845" s="60">
        <v>0</v>
      </c>
      <c r="F845" s="60">
        <v>0</v>
      </c>
      <c r="G845" s="60">
        <v>0</v>
      </c>
      <c r="H845" s="60">
        <v>6791815</v>
      </c>
      <c r="I845" s="60">
        <v>-6791815</v>
      </c>
      <c r="J845" s="60">
        <v>0</v>
      </c>
      <c r="K845" s="60">
        <v>23851</v>
      </c>
      <c r="L845" s="60">
        <v>-23851</v>
      </c>
      <c r="M845" s="60">
        <v>0</v>
      </c>
      <c r="N845" s="61">
        <v>0</v>
      </c>
    </row>
    <row r="846" spans="1:14" ht="15" x14ac:dyDescent="0.3">
      <c r="A846" s="54" t="s">
        <v>138</v>
      </c>
      <c r="B846" s="55" t="s">
        <v>46</v>
      </c>
      <c r="C846" s="60">
        <v>6015866</v>
      </c>
      <c r="D846" s="60">
        <v>-103563</v>
      </c>
      <c r="E846" s="60">
        <v>0</v>
      </c>
      <c r="F846" s="60">
        <v>0</v>
      </c>
      <c r="G846" s="60">
        <v>0</v>
      </c>
      <c r="H846" s="60">
        <v>5912303</v>
      </c>
      <c r="I846" s="60">
        <v>-5912303</v>
      </c>
      <c r="J846" s="60">
        <v>0</v>
      </c>
      <c r="K846" s="60">
        <v>0</v>
      </c>
      <c r="L846" s="60">
        <v>0</v>
      </c>
      <c r="M846" s="60">
        <v>0</v>
      </c>
      <c r="N846" s="61">
        <v>0</v>
      </c>
    </row>
    <row r="847" spans="1:14" ht="15" x14ac:dyDescent="0.3">
      <c r="A847" s="54" t="s">
        <v>138</v>
      </c>
      <c r="B847" s="55" t="s">
        <v>47</v>
      </c>
      <c r="C847" s="60">
        <v>6684069</v>
      </c>
      <c r="D847" s="60">
        <v>-44063</v>
      </c>
      <c r="E847" s="60">
        <v>0</v>
      </c>
      <c r="F847" s="60">
        <v>0</v>
      </c>
      <c r="G847" s="60">
        <v>0</v>
      </c>
      <c r="H847" s="60">
        <v>6640006</v>
      </c>
      <c r="I847" s="60">
        <v>-6640006</v>
      </c>
      <c r="J847" s="60">
        <v>0</v>
      </c>
      <c r="K847" s="60">
        <v>47</v>
      </c>
      <c r="L847" s="60">
        <v>-47</v>
      </c>
      <c r="M847" s="60">
        <v>0</v>
      </c>
      <c r="N847" s="61">
        <v>0</v>
      </c>
    </row>
    <row r="848" spans="1:14" ht="15" x14ac:dyDescent="0.3">
      <c r="A848" s="54" t="s">
        <v>138</v>
      </c>
      <c r="B848" s="55" t="s">
        <v>48</v>
      </c>
      <c r="C848" s="60">
        <v>7463365</v>
      </c>
      <c r="D848" s="60">
        <v>-51534</v>
      </c>
      <c r="E848" s="60">
        <v>0</v>
      </c>
      <c r="F848" s="60">
        <v>0</v>
      </c>
      <c r="G848" s="60">
        <v>0</v>
      </c>
      <c r="H848" s="60">
        <v>7411831</v>
      </c>
      <c r="I848" s="60">
        <v>-7411831</v>
      </c>
      <c r="J848" s="60">
        <v>0</v>
      </c>
      <c r="K848" s="60">
        <v>79707</v>
      </c>
      <c r="L848" s="60">
        <v>-79707</v>
      </c>
      <c r="M848" s="60">
        <v>0</v>
      </c>
      <c r="N848" s="61">
        <v>0</v>
      </c>
    </row>
    <row r="849" spans="1:14" ht="15" x14ac:dyDescent="0.3">
      <c r="A849" s="54" t="s">
        <v>138</v>
      </c>
      <c r="B849" s="55" t="s">
        <v>49</v>
      </c>
      <c r="C849" s="60">
        <v>6957752</v>
      </c>
      <c r="D849" s="60">
        <v>-4387</v>
      </c>
      <c r="E849" s="60">
        <v>0</v>
      </c>
      <c r="F849" s="60">
        <v>0</v>
      </c>
      <c r="G849" s="60">
        <v>0</v>
      </c>
      <c r="H849" s="60">
        <v>6953365</v>
      </c>
      <c r="I849" s="60">
        <v>-6953365</v>
      </c>
      <c r="J849" s="60">
        <v>0</v>
      </c>
      <c r="K849" s="60">
        <v>62912</v>
      </c>
      <c r="L849" s="60">
        <v>-62912</v>
      </c>
      <c r="M849" s="60">
        <v>0</v>
      </c>
      <c r="N849" s="61">
        <v>0</v>
      </c>
    </row>
    <row r="850" spans="1:14" ht="15" x14ac:dyDescent="0.3">
      <c r="A850" s="54" t="s">
        <v>138</v>
      </c>
      <c r="B850" s="55" t="s">
        <v>50</v>
      </c>
      <c r="C850" s="60">
        <v>5252430</v>
      </c>
      <c r="D850" s="60">
        <v>-4396</v>
      </c>
      <c r="E850" s="60">
        <v>0</v>
      </c>
      <c r="F850" s="60">
        <v>0</v>
      </c>
      <c r="G850" s="60">
        <v>0</v>
      </c>
      <c r="H850" s="60">
        <v>5248034</v>
      </c>
      <c r="I850" s="60">
        <v>-5248034</v>
      </c>
      <c r="J850" s="60">
        <v>0</v>
      </c>
      <c r="K850" s="60">
        <v>115251</v>
      </c>
      <c r="L850" s="60">
        <v>-115251</v>
      </c>
      <c r="M850" s="60">
        <v>0</v>
      </c>
      <c r="N850" s="61">
        <v>0</v>
      </c>
    </row>
    <row r="851" spans="1:14" ht="15" x14ac:dyDescent="0.3">
      <c r="A851" s="54" t="s">
        <v>138</v>
      </c>
      <c r="B851" s="55" t="s">
        <v>51</v>
      </c>
      <c r="C851" s="60">
        <v>4261498</v>
      </c>
      <c r="D851" s="60">
        <v>-117646</v>
      </c>
      <c r="E851" s="60">
        <v>0</v>
      </c>
      <c r="F851" s="60">
        <v>0</v>
      </c>
      <c r="G851" s="60">
        <v>0</v>
      </c>
      <c r="H851" s="60">
        <v>4143852</v>
      </c>
      <c r="I851" s="60">
        <v>-4143852</v>
      </c>
      <c r="J851" s="60">
        <v>0</v>
      </c>
      <c r="K851" s="60">
        <v>322637</v>
      </c>
      <c r="L851" s="60">
        <v>-322637</v>
      </c>
      <c r="M851" s="60">
        <v>0</v>
      </c>
      <c r="N851" s="61">
        <v>0</v>
      </c>
    </row>
    <row r="852" spans="1:14" ht="15" x14ac:dyDescent="0.3">
      <c r="A852" s="54" t="s">
        <v>138</v>
      </c>
      <c r="B852" s="55" t="s">
        <v>52</v>
      </c>
      <c r="C852" s="60">
        <v>3983668</v>
      </c>
      <c r="D852" s="60">
        <v>-142274</v>
      </c>
      <c r="E852" s="60">
        <v>0</v>
      </c>
      <c r="F852" s="60">
        <v>0</v>
      </c>
      <c r="G852" s="60">
        <v>0</v>
      </c>
      <c r="H852" s="60">
        <v>3841394</v>
      </c>
      <c r="I852" s="60">
        <v>-3841394</v>
      </c>
      <c r="J852" s="60">
        <v>0</v>
      </c>
      <c r="K852" s="60">
        <v>230325</v>
      </c>
      <c r="L852" s="60">
        <v>-229212</v>
      </c>
      <c r="M852" s="60">
        <v>1113</v>
      </c>
      <c r="N852" s="61">
        <v>-1113</v>
      </c>
    </row>
    <row r="853" spans="1:14" ht="15" x14ac:dyDescent="0.3">
      <c r="A853" s="54" t="s">
        <v>138</v>
      </c>
      <c r="B853" s="55" t="s">
        <v>53</v>
      </c>
      <c r="C853" s="60">
        <v>3722350</v>
      </c>
      <c r="D853" s="60">
        <v>-161689</v>
      </c>
      <c r="E853" s="60">
        <v>0</v>
      </c>
      <c r="F853" s="60">
        <v>0</v>
      </c>
      <c r="G853" s="60">
        <v>0</v>
      </c>
      <c r="H853" s="60">
        <v>3560661</v>
      </c>
      <c r="I853" s="60">
        <v>-3560661</v>
      </c>
      <c r="J853" s="60">
        <v>0</v>
      </c>
      <c r="K853" s="60">
        <v>319940</v>
      </c>
      <c r="L853" s="60">
        <v>-319763</v>
      </c>
      <c r="M853" s="60">
        <v>177</v>
      </c>
      <c r="N853" s="62">
        <v>-177</v>
      </c>
    </row>
    <row r="854" spans="1:14" ht="15" x14ac:dyDescent="0.3">
      <c r="A854" s="54" t="s">
        <v>138</v>
      </c>
      <c r="B854" s="55" t="s">
        <v>54</v>
      </c>
      <c r="C854" s="60">
        <v>3007283</v>
      </c>
      <c r="D854" s="60">
        <v>-41306</v>
      </c>
      <c r="E854" s="60">
        <v>0</v>
      </c>
      <c r="F854" s="60">
        <v>0</v>
      </c>
      <c r="G854" s="60">
        <v>0</v>
      </c>
      <c r="H854" s="60">
        <v>2965977</v>
      </c>
      <c r="I854" s="60">
        <v>-2965977</v>
      </c>
      <c r="J854" s="60">
        <v>0</v>
      </c>
      <c r="K854" s="60">
        <v>661263</v>
      </c>
      <c r="L854" s="60">
        <v>-658009</v>
      </c>
      <c r="M854" s="60">
        <v>3254</v>
      </c>
      <c r="N854" s="61">
        <v>-3254</v>
      </c>
    </row>
    <row r="855" spans="1:14" ht="15" x14ac:dyDescent="0.3">
      <c r="A855" s="54" t="s">
        <v>138</v>
      </c>
      <c r="B855" s="55" t="s">
        <v>55</v>
      </c>
      <c r="C855" s="60">
        <v>3233966</v>
      </c>
      <c r="D855" s="60">
        <v>-57007</v>
      </c>
      <c r="E855" s="60">
        <v>0</v>
      </c>
      <c r="F855" s="60">
        <v>0</v>
      </c>
      <c r="G855" s="60">
        <v>0</v>
      </c>
      <c r="H855" s="60">
        <v>3176959</v>
      </c>
      <c r="I855" s="60">
        <v>-3176959</v>
      </c>
      <c r="J855" s="60">
        <v>0</v>
      </c>
      <c r="K855" s="60">
        <v>201105</v>
      </c>
      <c r="L855" s="60">
        <v>-200520</v>
      </c>
      <c r="M855" s="60">
        <v>585</v>
      </c>
      <c r="N855" s="61">
        <v>-585</v>
      </c>
    </row>
    <row r="856" spans="1:14" ht="15" x14ac:dyDescent="0.3">
      <c r="A856" s="54" t="s">
        <v>138</v>
      </c>
      <c r="B856" s="55" t="s">
        <v>56</v>
      </c>
      <c r="C856" s="60">
        <v>2930350</v>
      </c>
      <c r="D856" s="60">
        <v>108220</v>
      </c>
      <c r="E856" s="60">
        <v>0</v>
      </c>
      <c r="F856" s="60">
        <v>0</v>
      </c>
      <c r="G856" s="60">
        <v>0</v>
      </c>
      <c r="H856" s="60">
        <v>3038570</v>
      </c>
      <c r="I856" s="60">
        <v>-3038570</v>
      </c>
      <c r="J856" s="60">
        <v>0</v>
      </c>
      <c r="K856" s="60">
        <v>215053</v>
      </c>
      <c r="L856" s="60">
        <v>-215053</v>
      </c>
      <c r="M856" s="60">
        <v>0</v>
      </c>
      <c r="N856" s="61">
        <v>0</v>
      </c>
    </row>
    <row r="857" spans="1:14" ht="15" x14ac:dyDescent="0.3">
      <c r="A857" s="54" t="s">
        <v>138</v>
      </c>
      <c r="B857" s="55" t="s">
        <v>57</v>
      </c>
      <c r="C857" s="60">
        <v>2505191.1</v>
      </c>
      <c r="D857" s="60">
        <v>-178064.1</v>
      </c>
      <c r="E857" s="60">
        <v>0</v>
      </c>
      <c r="F857" s="60">
        <v>0</v>
      </c>
      <c r="G857" s="60">
        <v>0</v>
      </c>
      <c r="H857" s="60">
        <v>2327127</v>
      </c>
      <c r="I857" s="60">
        <v>-2327127</v>
      </c>
      <c r="J857" s="60">
        <v>0</v>
      </c>
      <c r="K857" s="60">
        <v>126202</v>
      </c>
      <c r="L857" s="60">
        <v>-126202</v>
      </c>
      <c r="M857" s="60">
        <v>0</v>
      </c>
      <c r="N857" s="61">
        <v>0</v>
      </c>
    </row>
    <row r="858" spans="1:14" ht="15" x14ac:dyDescent="0.3">
      <c r="A858" s="54" t="s">
        <v>138</v>
      </c>
      <c r="B858" s="55" t="s">
        <v>58</v>
      </c>
      <c r="C858" s="60">
        <v>2339370</v>
      </c>
      <c r="D858" s="60">
        <v>-237227</v>
      </c>
      <c r="E858" s="60">
        <v>0</v>
      </c>
      <c r="F858" s="60">
        <v>0</v>
      </c>
      <c r="G858" s="60">
        <v>0</v>
      </c>
      <c r="H858" s="60">
        <v>2102143</v>
      </c>
      <c r="I858" s="60">
        <v>-2102143</v>
      </c>
      <c r="J858" s="60">
        <v>0</v>
      </c>
      <c r="K858" s="60">
        <v>153432</v>
      </c>
      <c r="L858" s="60">
        <v>-114504</v>
      </c>
      <c r="M858" s="60">
        <v>38928</v>
      </c>
      <c r="N858" s="61">
        <v>-38928</v>
      </c>
    </row>
    <row r="859" spans="1:14" ht="15" x14ac:dyDescent="0.3">
      <c r="A859" s="54" t="s">
        <v>139</v>
      </c>
      <c r="B859" s="55" t="s">
        <v>39</v>
      </c>
      <c r="C859" s="60">
        <v>39154</v>
      </c>
      <c r="D859" s="60">
        <v>-39154</v>
      </c>
      <c r="E859" s="60">
        <v>0</v>
      </c>
      <c r="F859" s="60">
        <v>0</v>
      </c>
      <c r="G859" s="60">
        <v>0</v>
      </c>
      <c r="H859" s="60">
        <v>0</v>
      </c>
      <c r="I859" s="60">
        <v>0</v>
      </c>
      <c r="J859" s="60">
        <v>0</v>
      </c>
      <c r="K859" s="60">
        <v>0</v>
      </c>
      <c r="L859" s="60">
        <v>0</v>
      </c>
      <c r="M859" s="60">
        <v>0</v>
      </c>
      <c r="N859" s="61">
        <v>0</v>
      </c>
    </row>
    <row r="860" spans="1:14" ht="15" x14ac:dyDescent="0.3">
      <c r="A860" s="54" t="s">
        <v>139</v>
      </c>
      <c r="B860" s="55" t="s">
        <v>43</v>
      </c>
      <c r="C860" s="60">
        <v>33872</v>
      </c>
      <c r="D860" s="60">
        <v>-33872</v>
      </c>
      <c r="E860" s="60">
        <v>0</v>
      </c>
      <c r="F860" s="60">
        <v>0</v>
      </c>
      <c r="G860" s="60">
        <v>0</v>
      </c>
      <c r="H860" s="60">
        <v>0</v>
      </c>
      <c r="I860" s="60">
        <v>0</v>
      </c>
      <c r="J860" s="60">
        <v>0</v>
      </c>
      <c r="K860" s="60">
        <v>0</v>
      </c>
      <c r="L860" s="60">
        <v>0</v>
      </c>
      <c r="M860" s="60">
        <v>0</v>
      </c>
      <c r="N860" s="61">
        <v>0</v>
      </c>
    </row>
    <row r="861" spans="1:14" ht="15" x14ac:dyDescent="0.3">
      <c r="A861" s="54" t="s">
        <v>139</v>
      </c>
      <c r="B861" s="55" t="s">
        <v>44</v>
      </c>
      <c r="C861" s="60">
        <v>24984</v>
      </c>
      <c r="D861" s="60">
        <v>-24984</v>
      </c>
      <c r="E861" s="60">
        <v>0</v>
      </c>
      <c r="F861" s="60">
        <v>0</v>
      </c>
      <c r="G861" s="60">
        <v>0</v>
      </c>
      <c r="H861" s="60">
        <v>0</v>
      </c>
      <c r="I861" s="60">
        <v>0</v>
      </c>
      <c r="J861" s="60">
        <v>0</v>
      </c>
      <c r="K861" s="60">
        <v>0</v>
      </c>
      <c r="L861" s="60">
        <v>0</v>
      </c>
      <c r="M861" s="60">
        <v>0</v>
      </c>
      <c r="N861" s="61">
        <v>0</v>
      </c>
    </row>
    <row r="862" spans="1:14" ht="15" x14ac:dyDescent="0.3">
      <c r="A862" s="54" t="s">
        <v>139</v>
      </c>
      <c r="B862" s="55" t="s">
        <v>45</v>
      </c>
      <c r="C862" s="60">
        <v>35500</v>
      </c>
      <c r="D862" s="60">
        <v>-35500</v>
      </c>
      <c r="E862" s="60">
        <v>0</v>
      </c>
      <c r="F862" s="60">
        <v>0</v>
      </c>
      <c r="G862" s="60">
        <v>0</v>
      </c>
      <c r="H862" s="60">
        <v>0</v>
      </c>
      <c r="I862" s="60">
        <v>0</v>
      </c>
      <c r="J862" s="60">
        <v>0</v>
      </c>
      <c r="K862" s="60">
        <v>0</v>
      </c>
      <c r="L862" s="60">
        <v>0</v>
      </c>
      <c r="M862" s="60">
        <v>0</v>
      </c>
      <c r="N862" s="61">
        <v>0</v>
      </c>
    </row>
    <row r="863" spans="1:14" ht="15" x14ac:dyDescent="0.3">
      <c r="A863" s="54" t="s">
        <v>140</v>
      </c>
      <c r="B863" s="55" t="s">
        <v>382</v>
      </c>
      <c r="C863" s="60">
        <v>19952</v>
      </c>
      <c r="D863" s="60">
        <v>0</v>
      </c>
      <c r="E863" s="60">
        <v>0</v>
      </c>
      <c r="F863" s="60">
        <v>0</v>
      </c>
      <c r="G863" s="60">
        <v>0</v>
      </c>
      <c r="H863" s="60">
        <v>19952</v>
      </c>
      <c r="I863" s="60">
        <v>0</v>
      </c>
      <c r="J863" s="60">
        <v>19952</v>
      </c>
      <c r="K863" s="60">
        <v>0</v>
      </c>
      <c r="L863" s="60">
        <v>0</v>
      </c>
      <c r="M863" s="60">
        <v>0</v>
      </c>
      <c r="N863" s="61">
        <v>19952</v>
      </c>
    </row>
    <row r="864" spans="1:14" ht="15" x14ac:dyDescent="0.3">
      <c r="A864" s="54" t="s">
        <v>140</v>
      </c>
      <c r="B864" s="55" t="s">
        <v>383</v>
      </c>
      <c r="C864" s="60">
        <v>13127</v>
      </c>
      <c r="D864" s="60">
        <v>0</v>
      </c>
      <c r="E864" s="60">
        <v>0</v>
      </c>
      <c r="F864" s="60">
        <v>0</v>
      </c>
      <c r="G864" s="60">
        <v>0</v>
      </c>
      <c r="H864" s="60">
        <v>13127</v>
      </c>
      <c r="I864" s="60">
        <v>-13000</v>
      </c>
      <c r="J864" s="60">
        <v>127</v>
      </c>
      <c r="K864" s="60">
        <v>0</v>
      </c>
      <c r="L864" s="60">
        <v>0</v>
      </c>
      <c r="M864" s="60">
        <v>0</v>
      </c>
      <c r="N864" s="61">
        <v>127</v>
      </c>
    </row>
    <row r="865" spans="1:14" ht="15" x14ac:dyDescent="0.3">
      <c r="A865" s="54" t="s">
        <v>140</v>
      </c>
      <c r="B865" s="55" t="s">
        <v>363</v>
      </c>
      <c r="C865" s="60">
        <v>13290</v>
      </c>
      <c r="D865" s="60">
        <v>0</v>
      </c>
      <c r="E865" s="60">
        <v>0</v>
      </c>
      <c r="F865" s="60">
        <v>0</v>
      </c>
      <c r="G865" s="60">
        <v>0</v>
      </c>
      <c r="H865" s="60">
        <v>13290</v>
      </c>
      <c r="I865" s="60">
        <v>-13290</v>
      </c>
      <c r="J865" s="60">
        <v>0</v>
      </c>
      <c r="K865" s="60">
        <v>0</v>
      </c>
      <c r="L865" s="60">
        <v>0</v>
      </c>
      <c r="M865" s="60">
        <v>0</v>
      </c>
      <c r="N865" s="61">
        <v>0</v>
      </c>
    </row>
    <row r="866" spans="1:14" ht="15" x14ac:dyDescent="0.3">
      <c r="A866" s="54" t="s">
        <v>140</v>
      </c>
      <c r="B866" s="55" t="s">
        <v>361</v>
      </c>
      <c r="C866" s="60">
        <v>12868</v>
      </c>
      <c r="D866" s="60">
        <v>0</v>
      </c>
      <c r="E866" s="60">
        <v>0</v>
      </c>
      <c r="F866" s="60">
        <v>0</v>
      </c>
      <c r="G866" s="60">
        <v>0</v>
      </c>
      <c r="H866" s="60">
        <v>12868</v>
      </c>
      <c r="I866" s="60">
        <v>-12868</v>
      </c>
      <c r="J866" s="60">
        <v>0</v>
      </c>
      <c r="K866" s="60">
        <v>0</v>
      </c>
      <c r="L866" s="60">
        <v>0</v>
      </c>
      <c r="M866" s="60">
        <v>0</v>
      </c>
      <c r="N866" s="61">
        <v>0</v>
      </c>
    </row>
    <row r="867" spans="1:14" ht="15" x14ac:dyDescent="0.3">
      <c r="A867" s="54" t="s">
        <v>140</v>
      </c>
      <c r="B867" s="55" t="s">
        <v>355</v>
      </c>
      <c r="C867" s="60">
        <v>15408</v>
      </c>
      <c r="D867" s="60">
        <v>0</v>
      </c>
      <c r="E867" s="60">
        <v>0</v>
      </c>
      <c r="F867" s="60">
        <v>0</v>
      </c>
      <c r="G867" s="60">
        <v>0</v>
      </c>
      <c r="H867" s="60">
        <v>15408</v>
      </c>
      <c r="I867" s="60">
        <v>-15408</v>
      </c>
      <c r="J867" s="60">
        <v>0</v>
      </c>
      <c r="K867" s="60">
        <v>0</v>
      </c>
      <c r="L867" s="60">
        <v>0</v>
      </c>
      <c r="M867" s="60">
        <v>0</v>
      </c>
      <c r="N867" s="61">
        <v>0</v>
      </c>
    </row>
    <row r="868" spans="1:14" ht="15" x14ac:dyDescent="0.3">
      <c r="A868" s="54" t="s">
        <v>140</v>
      </c>
      <c r="B868" s="55" t="s">
        <v>64</v>
      </c>
      <c r="C868" s="60">
        <v>12012</v>
      </c>
      <c r="D868" s="60">
        <v>0</v>
      </c>
      <c r="E868" s="60">
        <v>0</v>
      </c>
      <c r="F868" s="60">
        <v>0</v>
      </c>
      <c r="G868" s="60">
        <v>0</v>
      </c>
      <c r="H868" s="60">
        <v>12012</v>
      </c>
      <c r="I868" s="60">
        <v>-12012</v>
      </c>
      <c r="J868" s="60">
        <v>0</v>
      </c>
      <c r="K868" s="60">
        <v>0</v>
      </c>
      <c r="L868" s="60">
        <v>0</v>
      </c>
      <c r="M868" s="60">
        <v>0</v>
      </c>
      <c r="N868" s="62">
        <v>0</v>
      </c>
    </row>
    <row r="869" spans="1:14" ht="15" x14ac:dyDescent="0.3">
      <c r="A869" s="54" t="s">
        <v>140</v>
      </c>
      <c r="B869" s="55" t="s">
        <v>65</v>
      </c>
      <c r="C869" s="60">
        <v>8146</v>
      </c>
      <c r="D869" s="60">
        <v>0</v>
      </c>
      <c r="E869" s="60">
        <v>0</v>
      </c>
      <c r="F869" s="60">
        <v>0</v>
      </c>
      <c r="G869" s="60">
        <v>0</v>
      </c>
      <c r="H869" s="60">
        <v>8146</v>
      </c>
      <c r="I869" s="60">
        <v>-8146</v>
      </c>
      <c r="J869" s="60">
        <v>0</v>
      </c>
      <c r="K869" s="60">
        <v>0</v>
      </c>
      <c r="L869" s="60">
        <v>0</v>
      </c>
      <c r="M869" s="60">
        <v>0</v>
      </c>
      <c r="N869" s="62">
        <v>0</v>
      </c>
    </row>
    <row r="870" spans="1:14" ht="15" x14ac:dyDescent="0.3">
      <c r="A870" s="54" t="s">
        <v>140</v>
      </c>
      <c r="B870" s="55" t="s">
        <v>66</v>
      </c>
      <c r="C870" s="60">
        <v>14847</v>
      </c>
      <c r="D870" s="60">
        <v>0</v>
      </c>
      <c r="E870" s="60">
        <v>0</v>
      </c>
      <c r="F870" s="60">
        <v>0</v>
      </c>
      <c r="G870" s="60">
        <v>0</v>
      </c>
      <c r="H870" s="60">
        <v>14847</v>
      </c>
      <c r="I870" s="60">
        <v>-14847</v>
      </c>
      <c r="J870" s="60">
        <v>0</v>
      </c>
      <c r="K870" s="60">
        <v>0</v>
      </c>
      <c r="L870" s="60">
        <v>0</v>
      </c>
      <c r="M870" s="60">
        <v>0</v>
      </c>
      <c r="N870" s="62">
        <v>0</v>
      </c>
    </row>
    <row r="871" spans="1:14" ht="15" x14ac:dyDescent="0.3">
      <c r="A871" s="54" t="s">
        <v>140</v>
      </c>
      <c r="B871" s="55" t="s">
        <v>38</v>
      </c>
      <c r="C871" s="60">
        <v>7327</v>
      </c>
      <c r="D871" s="60">
        <v>0</v>
      </c>
      <c r="E871" s="60">
        <v>0</v>
      </c>
      <c r="F871" s="60">
        <v>0</v>
      </c>
      <c r="G871" s="60">
        <v>0</v>
      </c>
      <c r="H871" s="60">
        <v>7327</v>
      </c>
      <c r="I871" s="60">
        <v>-7327</v>
      </c>
      <c r="J871" s="60">
        <v>0</v>
      </c>
      <c r="K871" s="60">
        <v>0</v>
      </c>
      <c r="L871" s="60">
        <v>0</v>
      </c>
      <c r="M871" s="60">
        <v>0</v>
      </c>
      <c r="N871" s="62">
        <v>0</v>
      </c>
    </row>
    <row r="872" spans="1:14" ht="15" x14ac:dyDescent="0.3">
      <c r="A872" s="54" t="s">
        <v>140</v>
      </c>
      <c r="B872" s="55" t="s">
        <v>67</v>
      </c>
      <c r="C872" s="60">
        <v>19792</v>
      </c>
      <c r="D872" s="60">
        <v>0</v>
      </c>
      <c r="E872" s="60">
        <v>0</v>
      </c>
      <c r="F872" s="60">
        <v>0</v>
      </c>
      <c r="G872" s="60">
        <v>0</v>
      </c>
      <c r="H872" s="60">
        <v>19792</v>
      </c>
      <c r="I872" s="60">
        <v>-19792</v>
      </c>
      <c r="J872" s="60">
        <v>0</v>
      </c>
      <c r="K872" s="60">
        <v>0</v>
      </c>
      <c r="L872" s="60">
        <v>0</v>
      </c>
      <c r="M872" s="60">
        <v>0</v>
      </c>
      <c r="N872" s="61">
        <v>0</v>
      </c>
    </row>
    <row r="873" spans="1:14" ht="15" x14ac:dyDescent="0.3">
      <c r="A873" s="54" t="s">
        <v>140</v>
      </c>
      <c r="B873" s="55" t="s">
        <v>68</v>
      </c>
      <c r="C873" s="60">
        <v>15343</v>
      </c>
      <c r="D873" s="60">
        <v>1163</v>
      </c>
      <c r="E873" s="60">
        <v>0</v>
      </c>
      <c r="F873" s="60">
        <v>0</v>
      </c>
      <c r="G873" s="60">
        <v>0</v>
      </c>
      <c r="H873" s="60">
        <v>16506</v>
      </c>
      <c r="I873" s="60">
        <v>-16506</v>
      </c>
      <c r="J873" s="60">
        <v>0</v>
      </c>
      <c r="K873" s="60">
        <v>0</v>
      </c>
      <c r="L873" s="60">
        <v>0</v>
      </c>
      <c r="M873" s="60">
        <v>0</v>
      </c>
      <c r="N873" s="61">
        <v>0</v>
      </c>
    </row>
    <row r="874" spans="1:14" ht="15" x14ac:dyDescent="0.3">
      <c r="A874" s="54" t="s">
        <v>140</v>
      </c>
      <c r="B874" s="55" t="s">
        <v>69</v>
      </c>
      <c r="C874" s="60">
        <v>13277</v>
      </c>
      <c r="D874" s="60">
        <v>0</v>
      </c>
      <c r="E874" s="60">
        <v>0</v>
      </c>
      <c r="F874" s="60">
        <v>0</v>
      </c>
      <c r="G874" s="60">
        <v>0</v>
      </c>
      <c r="H874" s="60">
        <v>13277</v>
      </c>
      <c r="I874" s="60">
        <v>-13277</v>
      </c>
      <c r="J874" s="60">
        <v>0</v>
      </c>
      <c r="K874" s="60">
        <v>0</v>
      </c>
      <c r="L874" s="60">
        <v>0</v>
      </c>
      <c r="M874" s="60">
        <v>0</v>
      </c>
      <c r="N874" s="61">
        <v>0</v>
      </c>
    </row>
    <row r="875" spans="1:14" ht="15" x14ac:dyDescent="0.3">
      <c r="A875" s="54" t="s">
        <v>140</v>
      </c>
      <c r="B875" s="55" t="s">
        <v>70</v>
      </c>
      <c r="C875" s="60">
        <v>11363</v>
      </c>
      <c r="D875" s="60">
        <v>-931</v>
      </c>
      <c r="E875" s="60">
        <v>0</v>
      </c>
      <c r="F875" s="60">
        <v>0</v>
      </c>
      <c r="G875" s="60">
        <v>0</v>
      </c>
      <c r="H875" s="60">
        <v>10432</v>
      </c>
      <c r="I875" s="60">
        <v>-10432</v>
      </c>
      <c r="J875" s="60">
        <v>0</v>
      </c>
      <c r="K875" s="60">
        <v>0</v>
      </c>
      <c r="L875" s="60">
        <v>0</v>
      </c>
      <c r="M875" s="60">
        <v>0</v>
      </c>
      <c r="N875" s="61">
        <v>0</v>
      </c>
    </row>
    <row r="876" spans="1:14" ht="15" x14ac:dyDescent="0.3">
      <c r="A876" s="54" t="s">
        <v>140</v>
      </c>
      <c r="B876" s="55" t="s">
        <v>71</v>
      </c>
      <c r="C876" s="60">
        <v>9047</v>
      </c>
      <c r="D876" s="60">
        <v>0</v>
      </c>
      <c r="E876" s="60">
        <v>0</v>
      </c>
      <c r="F876" s="60">
        <v>0</v>
      </c>
      <c r="G876" s="60">
        <v>0</v>
      </c>
      <c r="H876" s="60">
        <v>9047</v>
      </c>
      <c r="I876" s="60">
        <v>-9047</v>
      </c>
      <c r="J876" s="60">
        <v>0</v>
      </c>
      <c r="K876" s="60">
        <v>0</v>
      </c>
      <c r="L876" s="60">
        <v>0</v>
      </c>
      <c r="M876" s="60">
        <v>0</v>
      </c>
      <c r="N876" s="61">
        <v>0</v>
      </c>
    </row>
    <row r="877" spans="1:14" ht="15" x14ac:dyDescent="0.3">
      <c r="A877" s="54" t="s">
        <v>140</v>
      </c>
      <c r="B877" s="55" t="s">
        <v>39</v>
      </c>
      <c r="C877" s="60">
        <v>9436</v>
      </c>
      <c r="D877" s="60">
        <v>0</v>
      </c>
      <c r="E877" s="60">
        <v>0</v>
      </c>
      <c r="F877" s="60">
        <v>0</v>
      </c>
      <c r="G877" s="60">
        <v>0</v>
      </c>
      <c r="H877" s="60">
        <v>9436</v>
      </c>
      <c r="I877" s="60">
        <v>-9436</v>
      </c>
      <c r="J877" s="60">
        <v>0</v>
      </c>
      <c r="K877" s="60">
        <v>0</v>
      </c>
      <c r="L877" s="60">
        <v>0</v>
      </c>
      <c r="M877" s="60">
        <v>0</v>
      </c>
      <c r="N877" s="61">
        <v>0</v>
      </c>
    </row>
    <row r="878" spans="1:14" ht="15" x14ac:dyDescent="0.3">
      <c r="A878" s="54" t="s">
        <v>140</v>
      </c>
      <c r="B878" s="55" t="s">
        <v>40</v>
      </c>
      <c r="C878" s="60">
        <v>9850</v>
      </c>
      <c r="D878" s="60">
        <v>0</v>
      </c>
      <c r="E878" s="60">
        <v>0</v>
      </c>
      <c r="F878" s="60">
        <v>0</v>
      </c>
      <c r="G878" s="60">
        <v>0</v>
      </c>
      <c r="H878" s="60">
        <v>9850</v>
      </c>
      <c r="I878" s="60">
        <v>-9850</v>
      </c>
      <c r="J878" s="60">
        <v>0</v>
      </c>
      <c r="K878" s="60">
        <v>0</v>
      </c>
      <c r="L878" s="60">
        <v>0</v>
      </c>
      <c r="M878" s="60">
        <v>0</v>
      </c>
      <c r="N878" s="61">
        <v>0</v>
      </c>
    </row>
    <row r="879" spans="1:14" ht="15" x14ac:dyDescent="0.3">
      <c r="A879" s="54" t="s">
        <v>140</v>
      </c>
      <c r="B879" s="55" t="s">
        <v>41</v>
      </c>
      <c r="C879" s="60">
        <v>19275</v>
      </c>
      <c r="D879" s="60">
        <v>0</v>
      </c>
      <c r="E879" s="60">
        <v>0</v>
      </c>
      <c r="F879" s="60">
        <v>0</v>
      </c>
      <c r="G879" s="60">
        <v>0</v>
      </c>
      <c r="H879" s="60">
        <v>19275</v>
      </c>
      <c r="I879" s="60">
        <v>-19275</v>
      </c>
      <c r="J879" s="60">
        <v>0</v>
      </c>
      <c r="K879" s="60">
        <v>0</v>
      </c>
      <c r="L879" s="60">
        <v>0</v>
      </c>
      <c r="M879" s="60">
        <v>0</v>
      </c>
      <c r="N879" s="61">
        <v>0</v>
      </c>
    </row>
    <row r="880" spans="1:14" ht="15" x14ac:dyDescent="0.3">
      <c r="A880" s="54" t="s">
        <v>140</v>
      </c>
      <c r="B880" s="55" t="s">
        <v>42</v>
      </c>
      <c r="C880" s="60">
        <v>17371</v>
      </c>
      <c r="D880" s="60">
        <v>-456</v>
      </c>
      <c r="E880" s="60">
        <v>0</v>
      </c>
      <c r="F880" s="60">
        <v>0</v>
      </c>
      <c r="G880" s="60">
        <v>0</v>
      </c>
      <c r="H880" s="60">
        <v>16915</v>
      </c>
      <c r="I880" s="60">
        <v>-16915</v>
      </c>
      <c r="J880" s="60">
        <v>0</v>
      </c>
      <c r="K880" s="60">
        <v>0</v>
      </c>
      <c r="L880" s="60">
        <v>0</v>
      </c>
      <c r="M880" s="60">
        <v>0</v>
      </c>
      <c r="N880" s="61">
        <v>0</v>
      </c>
    </row>
    <row r="881" spans="1:14" ht="15" x14ac:dyDescent="0.3">
      <c r="A881" s="54" t="s">
        <v>140</v>
      </c>
      <c r="B881" s="55" t="s">
        <v>43</v>
      </c>
      <c r="C881" s="60">
        <v>16975</v>
      </c>
      <c r="D881" s="60">
        <v>-371</v>
      </c>
      <c r="E881" s="60">
        <v>0</v>
      </c>
      <c r="F881" s="60">
        <v>0</v>
      </c>
      <c r="G881" s="60">
        <v>0</v>
      </c>
      <c r="H881" s="60">
        <v>16604</v>
      </c>
      <c r="I881" s="60">
        <v>-16604</v>
      </c>
      <c r="J881" s="60">
        <v>0</v>
      </c>
      <c r="K881" s="60">
        <v>2137</v>
      </c>
      <c r="L881" s="60">
        <v>-2137</v>
      </c>
      <c r="M881" s="60">
        <v>0</v>
      </c>
      <c r="N881" s="62">
        <v>0</v>
      </c>
    </row>
    <row r="882" spans="1:14" ht="15" x14ac:dyDescent="0.3">
      <c r="A882" s="54" t="s">
        <v>140</v>
      </c>
      <c r="B882" s="55" t="s">
        <v>44</v>
      </c>
      <c r="C882" s="60">
        <v>18025</v>
      </c>
      <c r="D882" s="60">
        <v>-473</v>
      </c>
      <c r="E882" s="60">
        <v>0</v>
      </c>
      <c r="F882" s="60">
        <v>0</v>
      </c>
      <c r="G882" s="60">
        <v>0</v>
      </c>
      <c r="H882" s="60">
        <v>17552</v>
      </c>
      <c r="I882" s="60">
        <v>-17552</v>
      </c>
      <c r="J882" s="60">
        <v>0</v>
      </c>
      <c r="K882" s="60">
        <v>235</v>
      </c>
      <c r="L882" s="60">
        <v>-235</v>
      </c>
      <c r="M882" s="60">
        <v>0</v>
      </c>
      <c r="N882" s="62">
        <v>0</v>
      </c>
    </row>
    <row r="883" spans="1:14" ht="15" x14ac:dyDescent="0.3">
      <c r="A883" s="54" t="s">
        <v>140</v>
      </c>
      <c r="B883" s="55" t="s">
        <v>45</v>
      </c>
      <c r="C883" s="60">
        <v>18202</v>
      </c>
      <c r="D883" s="60">
        <v>0</v>
      </c>
      <c r="E883" s="60">
        <v>0</v>
      </c>
      <c r="F883" s="60">
        <v>0</v>
      </c>
      <c r="G883" s="60">
        <v>0</v>
      </c>
      <c r="H883" s="60">
        <v>18202</v>
      </c>
      <c r="I883" s="60">
        <v>-18202</v>
      </c>
      <c r="J883" s="60">
        <v>0</v>
      </c>
      <c r="K883" s="60">
        <v>4820</v>
      </c>
      <c r="L883" s="60">
        <v>-4820</v>
      </c>
      <c r="M883" s="60">
        <v>0</v>
      </c>
      <c r="N883" s="62">
        <v>0</v>
      </c>
    </row>
    <row r="884" spans="1:14" ht="15" x14ac:dyDescent="0.3">
      <c r="A884" s="54" t="s">
        <v>140</v>
      </c>
      <c r="B884" s="55" t="s">
        <v>46</v>
      </c>
      <c r="C884" s="60">
        <v>19422</v>
      </c>
      <c r="D884" s="60">
        <v>0</v>
      </c>
      <c r="E884" s="60">
        <v>0</v>
      </c>
      <c r="F884" s="60">
        <v>0</v>
      </c>
      <c r="G884" s="60">
        <v>0</v>
      </c>
      <c r="H884" s="60">
        <v>19422</v>
      </c>
      <c r="I884" s="60">
        <v>-19422</v>
      </c>
      <c r="J884" s="60">
        <v>0</v>
      </c>
      <c r="K884" s="60">
        <v>0</v>
      </c>
      <c r="L884" s="60">
        <v>0</v>
      </c>
      <c r="M884" s="60">
        <v>0</v>
      </c>
      <c r="N884" s="62">
        <v>0</v>
      </c>
    </row>
    <row r="885" spans="1:14" ht="15" x14ac:dyDescent="0.3">
      <c r="A885" s="54" t="s">
        <v>140</v>
      </c>
      <c r="B885" s="55" t="s">
        <v>47</v>
      </c>
      <c r="C885" s="60">
        <v>21253</v>
      </c>
      <c r="D885" s="60">
        <v>0</v>
      </c>
      <c r="E885" s="60">
        <v>0</v>
      </c>
      <c r="F885" s="60">
        <v>0</v>
      </c>
      <c r="G885" s="60">
        <v>0</v>
      </c>
      <c r="H885" s="60">
        <v>21253</v>
      </c>
      <c r="I885" s="60">
        <v>-21253</v>
      </c>
      <c r="J885" s="60">
        <v>0</v>
      </c>
      <c r="K885" s="60">
        <v>0</v>
      </c>
      <c r="L885" s="60">
        <v>0</v>
      </c>
      <c r="M885" s="60">
        <v>0</v>
      </c>
      <c r="N885" s="62">
        <v>0</v>
      </c>
    </row>
    <row r="886" spans="1:14" ht="15" x14ac:dyDescent="0.3">
      <c r="A886" s="54" t="s">
        <v>140</v>
      </c>
      <c r="B886" s="55" t="s">
        <v>48</v>
      </c>
      <c r="C886" s="60">
        <v>17162</v>
      </c>
      <c r="D886" s="60">
        <v>-867</v>
      </c>
      <c r="E886" s="60">
        <v>0</v>
      </c>
      <c r="F886" s="60">
        <v>0</v>
      </c>
      <c r="G886" s="60">
        <v>0</v>
      </c>
      <c r="H886" s="60">
        <v>16295</v>
      </c>
      <c r="I886" s="60">
        <v>-16295</v>
      </c>
      <c r="J886" s="60">
        <v>0</v>
      </c>
      <c r="K886" s="60">
        <v>2176</v>
      </c>
      <c r="L886" s="60">
        <v>-2176</v>
      </c>
      <c r="M886" s="60">
        <v>0</v>
      </c>
      <c r="N886" s="62">
        <v>0</v>
      </c>
    </row>
    <row r="887" spans="1:14" ht="15" x14ac:dyDescent="0.3">
      <c r="A887" s="54" t="s">
        <v>140</v>
      </c>
      <c r="B887" s="55" t="s">
        <v>49</v>
      </c>
      <c r="C887" s="60">
        <v>15468</v>
      </c>
      <c r="D887" s="60">
        <v>0</v>
      </c>
      <c r="E887" s="60">
        <v>0</v>
      </c>
      <c r="F887" s="60">
        <v>0</v>
      </c>
      <c r="G887" s="60">
        <v>0</v>
      </c>
      <c r="H887" s="60">
        <v>15468</v>
      </c>
      <c r="I887" s="60">
        <v>-15468</v>
      </c>
      <c r="J887" s="60">
        <v>0</v>
      </c>
      <c r="K887" s="60">
        <v>2943</v>
      </c>
      <c r="L887" s="60">
        <v>-2943</v>
      </c>
      <c r="M887" s="60">
        <v>0</v>
      </c>
      <c r="N887" s="62">
        <v>0</v>
      </c>
    </row>
    <row r="888" spans="1:14" ht="15" x14ac:dyDescent="0.3">
      <c r="A888" s="54" t="s">
        <v>140</v>
      </c>
      <c r="B888" s="55" t="s">
        <v>50</v>
      </c>
      <c r="C888" s="60">
        <v>19898</v>
      </c>
      <c r="D888" s="60">
        <v>-381</v>
      </c>
      <c r="E888" s="60">
        <v>0</v>
      </c>
      <c r="F888" s="60">
        <v>0</v>
      </c>
      <c r="G888" s="60">
        <v>0</v>
      </c>
      <c r="H888" s="60">
        <v>19517</v>
      </c>
      <c r="I888" s="60">
        <v>-19517</v>
      </c>
      <c r="J888" s="60">
        <v>0</v>
      </c>
      <c r="K888" s="60">
        <v>153</v>
      </c>
      <c r="L888" s="60">
        <v>-153</v>
      </c>
      <c r="M888" s="60">
        <v>0</v>
      </c>
      <c r="N888" s="62">
        <v>0</v>
      </c>
    </row>
    <row r="889" spans="1:14" ht="15" x14ac:dyDescent="0.3">
      <c r="A889" s="54" t="s">
        <v>140</v>
      </c>
      <c r="B889" s="55" t="s">
        <v>51</v>
      </c>
      <c r="C889" s="60">
        <v>16658</v>
      </c>
      <c r="D889" s="60">
        <v>0</v>
      </c>
      <c r="E889" s="60">
        <v>0</v>
      </c>
      <c r="F889" s="60">
        <v>0</v>
      </c>
      <c r="G889" s="60">
        <v>0</v>
      </c>
      <c r="H889" s="60">
        <v>16658</v>
      </c>
      <c r="I889" s="60">
        <v>-16658</v>
      </c>
      <c r="J889" s="60">
        <v>0</v>
      </c>
      <c r="K889" s="60">
        <v>64</v>
      </c>
      <c r="L889" s="60">
        <v>-64</v>
      </c>
      <c r="M889" s="60">
        <v>0</v>
      </c>
      <c r="N889" s="62">
        <v>0</v>
      </c>
    </row>
    <row r="890" spans="1:14" ht="15" x14ac:dyDescent="0.3">
      <c r="A890" s="54" t="s">
        <v>140</v>
      </c>
      <c r="B890" s="55" t="s">
        <v>52</v>
      </c>
      <c r="C890" s="60">
        <v>15437</v>
      </c>
      <c r="D890" s="60">
        <v>0</v>
      </c>
      <c r="E890" s="60">
        <v>0</v>
      </c>
      <c r="F890" s="60">
        <v>0</v>
      </c>
      <c r="G890" s="60">
        <v>0</v>
      </c>
      <c r="H890" s="60">
        <v>15437</v>
      </c>
      <c r="I890" s="60">
        <v>-15437</v>
      </c>
      <c r="J890" s="60">
        <v>0</v>
      </c>
      <c r="K890" s="60">
        <v>1352</v>
      </c>
      <c r="L890" s="60">
        <v>-1352</v>
      </c>
      <c r="M890" s="60">
        <v>0</v>
      </c>
      <c r="N890" s="62">
        <v>0</v>
      </c>
    </row>
    <row r="891" spans="1:14" ht="15" x14ac:dyDescent="0.3">
      <c r="A891" s="54" t="s">
        <v>140</v>
      </c>
      <c r="B891" s="55" t="s">
        <v>53</v>
      </c>
      <c r="C891" s="60">
        <v>15453</v>
      </c>
      <c r="D891" s="60">
        <v>0</v>
      </c>
      <c r="E891" s="60">
        <v>0</v>
      </c>
      <c r="F891" s="60">
        <v>0</v>
      </c>
      <c r="G891" s="60">
        <v>0</v>
      </c>
      <c r="H891" s="60">
        <v>15453</v>
      </c>
      <c r="I891" s="60">
        <v>-15453</v>
      </c>
      <c r="J891" s="60">
        <v>0</v>
      </c>
      <c r="K891" s="60">
        <v>8351</v>
      </c>
      <c r="L891" s="60">
        <v>-8351</v>
      </c>
      <c r="M891" s="60">
        <v>0</v>
      </c>
      <c r="N891" s="62">
        <v>0</v>
      </c>
    </row>
    <row r="892" spans="1:14" ht="15" x14ac:dyDescent="0.3">
      <c r="A892" s="54" t="s">
        <v>140</v>
      </c>
      <c r="B892" s="55" t="s">
        <v>54</v>
      </c>
      <c r="C892" s="60">
        <v>18597</v>
      </c>
      <c r="D892" s="60">
        <v>-57</v>
      </c>
      <c r="E892" s="60">
        <v>0</v>
      </c>
      <c r="F892" s="60">
        <v>0</v>
      </c>
      <c r="G892" s="60">
        <v>0</v>
      </c>
      <c r="H892" s="60">
        <v>18540</v>
      </c>
      <c r="I892" s="60">
        <v>-18540</v>
      </c>
      <c r="J892" s="60">
        <v>0</v>
      </c>
      <c r="K892" s="60">
        <v>57</v>
      </c>
      <c r="L892" s="60">
        <v>-57</v>
      </c>
      <c r="M892" s="60">
        <v>0</v>
      </c>
      <c r="N892" s="62">
        <v>0</v>
      </c>
    </row>
    <row r="893" spans="1:14" ht="15" x14ac:dyDescent="0.3">
      <c r="A893" s="54" t="s">
        <v>140</v>
      </c>
      <c r="B893" s="55" t="s">
        <v>55</v>
      </c>
      <c r="C893" s="60">
        <v>15706</v>
      </c>
      <c r="D893" s="60">
        <v>0</v>
      </c>
      <c r="E893" s="60">
        <v>0</v>
      </c>
      <c r="F893" s="60">
        <v>0</v>
      </c>
      <c r="G893" s="60">
        <v>0</v>
      </c>
      <c r="H893" s="60">
        <v>15706</v>
      </c>
      <c r="I893" s="60">
        <v>-15706</v>
      </c>
      <c r="J893" s="60">
        <v>0</v>
      </c>
      <c r="K893" s="60">
        <v>2000</v>
      </c>
      <c r="L893" s="60">
        <v>-2000</v>
      </c>
      <c r="M893" s="60">
        <v>0</v>
      </c>
      <c r="N893" s="62">
        <v>0</v>
      </c>
    </row>
    <row r="894" spans="1:14" ht="15" x14ac:dyDescent="0.3">
      <c r="A894" s="54" t="s">
        <v>140</v>
      </c>
      <c r="B894" s="55" t="s">
        <v>56</v>
      </c>
      <c r="C894" s="60">
        <v>14928</v>
      </c>
      <c r="D894" s="60">
        <v>0</v>
      </c>
      <c r="E894" s="60">
        <v>0</v>
      </c>
      <c r="F894" s="60">
        <v>0</v>
      </c>
      <c r="G894" s="60">
        <v>0</v>
      </c>
      <c r="H894" s="60">
        <v>14928</v>
      </c>
      <c r="I894" s="60">
        <v>-14928</v>
      </c>
      <c r="J894" s="60">
        <v>0</v>
      </c>
      <c r="K894" s="60">
        <v>5519</v>
      </c>
      <c r="L894" s="60">
        <v>-5519</v>
      </c>
      <c r="M894" s="60">
        <v>0</v>
      </c>
      <c r="N894" s="61">
        <v>0</v>
      </c>
    </row>
    <row r="895" spans="1:14" ht="15" x14ac:dyDescent="0.3">
      <c r="A895" s="54" t="s">
        <v>140</v>
      </c>
      <c r="B895" s="55" t="s">
        <v>57</v>
      </c>
      <c r="C895" s="60">
        <v>15753</v>
      </c>
      <c r="D895" s="60">
        <v>0</v>
      </c>
      <c r="E895" s="60">
        <v>0</v>
      </c>
      <c r="F895" s="60">
        <v>0</v>
      </c>
      <c r="G895" s="60">
        <v>0</v>
      </c>
      <c r="H895" s="60">
        <v>15753</v>
      </c>
      <c r="I895" s="60">
        <v>-15753</v>
      </c>
      <c r="J895" s="60">
        <v>0</v>
      </c>
      <c r="K895" s="60">
        <v>1300</v>
      </c>
      <c r="L895" s="60">
        <v>-1300</v>
      </c>
      <c r="M895" s="60">
        <v>0</v>
      </c>
      <c r="N895" s="61">
        <v>0</v>
      </c>
    </row>
    <row r="896" spans="1:14" ht="15" x14ac:dyDescent="0.3">
      <c r="A896" s="54" t="s">
        <v>140</v>
      </c>
      <c r="B896" s="55" t="s">
        <v>58</v>
      </c>
      <c r="C896" s="60">
        <v>12509</v>
      </c>
      <c r="D896" s="60">
        <v>0</v>
      </c>
      <c r="E896" s="60">
        <v>0</v>
      </c>
      <c r="F896" s="60">
        <v>0</v>
      </c>
      <c r="G896" s="60">
        <v>0</v>
      </c>
      <c r="H896" s="60">
        <v>12509</v>
      </c>
      <c r="I896" s="60">
        <v>-12509</v>
      </c>
      <c r="J896" s="60">
        <v>0</v>
      </c>
      <c r="K896" s="60">
        <v>3673</v>
      </c>
      <c r="L896" s="60">
        <v>-3673</v>
      </c>
      <c r="M896" s="60">
        <v>0</v>
      </c>
      <c r="N896" s="61">
        <v>0</v>
      </c>
    </row>
    <row r="897" spans="1:14" ht="15" x14ac:dyDescent="0.3">
      <c r="A897" s="54" t="s">
        <v>141</v>
      </c>
      <c r="B897" s="55" t="s">
        <v>382</v>
      </c>
      <c r="C897" s="60">
        <v>9125</v>
      </c>
      <c r="D897" s="60">
        <v>0</v>
      </c>
      <c r="E897" s="60">
        <v>0</v>
      </c>
      <c r="F897" s="60">
        <v>0</v>
      </c>
      <c r="G897" s="60">
        <v>0</v>
      </c>
      <c r="H897" s="60">
        <v>9125</v>
      </c>
      <c r="I897" s="60">
        <v>0</v>
      </c>
      <c r="J897" s="60">
        <v>9125</v>
      </c>
      <c r="K897" s="60">
        <v>0</v>
      </c>
      <c r="L897" s="60">
        <v>0</v>
      </c>
      <c r="M897" s="60">
        <v>0</v>
      </c>
      <c r="N897" s="61">
        <v>9125</v>
      </c>
    </row>
    <row r="898" spans="1:14" ht="15" x14ac:dyDescent="0.3">
      <c r="A898" s="54" t="s">
        <v>141</v>
      </c>
      <c r="B898" s="55" t="s">
        <v>383</v>
      </c>
      <c r="C898" s="60">
        <v>10805</v>
      </c>
      <c r="D898" s="60">
        <v>0</v>
      </c>
      <c r="E898" s="60">
        <v>0</v>
      </c>
      <c r="F898" s="60">
        <v>0</v>
      </c>
      <c r="G898" s="60">
        <v>0</v>
      </c>
      <c r="H898" s="60">
        <v>10805</v>
      </c>
      <c r="I898" s="60">
        <v>-8000</v>
      </c>
      <c r="J898" s="60">
        <v>2805</v>
      </c>
      <c r="K898" s="60">
        <v>0</v>
      </c>
      <c r="L898" s="60">
        <v>0</v>
      </c>
      <c r="M898" s="60">
        <v>0</v>
      </c>
      <c r="N898" s="61">
        <v>2805</v>
      </c>
    </row>
    <row r="899" spans="1:14" ht="15" x14ac:dyDescent="0.3">
      <c r="A899" s="54" t="s">
        <v>141</v>
      </c>
      <c r="B899" s="55" t="s">
        <v>363</v>
      </c>
      <c r="C899" s="60">
        <v>7816</v>
      </c>
      <c r="D899" s="60">
        <v>0</v>
      </c>
      <c r="E899" s="60">
        <v>0</v>
      </c>
      <c r="F899" s="60">
        <v>0</v>
      </c>
      <c r="G899" s="60">
        <v>0</v>
      </c>
      <c r="H899" s="60">
        <v>7816</v>
      </c>
      <c r="I899" s="60">
        <v>-7816</v>
      </c>
      <c r="J899" s="60">
        <v>0</v>
      </c>
      <c r="K899" s="60">
        <v>0</v>
      </c>
      <c r="L899" s="60">
        <v>0</v>
      </c>
      <c r="M899" s="60">
        <v>0</v>
      </c>
      <c r="N899" s="61">
        <v>0</v>
      </c>
    </row>
    <row r="900" spans="1:14" ht="15" x14ac:dyDescent="0.3">
      <c r="A900" s="54" t="s">
        <v>141</v>
      </c>
      <c r="B900" s="55" t="s">
        <v>355</v>
      </c>
      <c r="C900" s="60">
        <v>1119</v>
      </c>
      <c r="D900" s="60">
        <v>0</v>
      </c>
      <c r="E900" s="60">
        <v>0</v>
      </c>
      <c r="F900" s="60">
        <v>0</v>
      </c>
      <c r="G900" s="60">
        <v>0</v>
      </c>
      <c r="H900" s="60">
        <v>1119</v>
      </c>
      <c r="I900" s="60">
        <v>-1119</v>
      </c>
      <c r="J900" s="60">
        <v>0</v>
      </c>
      <c r="K900" s="60">
        <v>0</v>
      </c>
      <c r="L900" s="60">
        <v>0</v>
      </c>
      <c r="M900" s="60">
        <v>0</v>
      </c>
      <c r="N900" s="61">
        <v>0</v>
      </c>
    </row>
    <row r="901" spans="1:14" ht="15" x14ac:dyDescent="0.3">
      <c r="A901" s="54" t="s">
        <v>141</v>
      </c>
      <c r="B901" s="55" t="s">
        <v>64</v>
      </c>
      <c r="C901" s="60">
        <v>4262</v>
      </c>
      <c r="D901" s="60">
        <v>0</v>
      </c>
      <c r="E901" s="60">
        <v>0</v>
      </c>
      <c r="F901" s="60">
        <v>0</v>
      </c>
      <c r="G901" s="60">
        <v>0</v>
      </c>
      <c r="H901" s="60">
        <v>4262</v>
      </c>
      <c r="I901" s="60">
        <v>-4262</v>
      </c>
      <c r="J901" s="60">
        <v>0</v>
      </c>
      <c r="K901" s="60">
        <v>0</v>
      </c>
      <c r="L901" s="60">
        <v>0</v>
      </c>
      <c r="M901" s="60">
        <v>0</v>
      </c>
      <c r="N901" s="61">
        <v>0</v>
      </c>
    </row>
    <row r="902" spans="1:14" ht="15" x14ac:dyDescent="0.3">
      <c r="A902" s="54" t="s">
        <v>141</v>
      </c>
      <c r="B902" s="55" t="s">
        <v>65</v>
      </c>
      <c r="C902" s="60">
        <v>2819</v>
      </c>
      <c r="D902" s="60">
        <v>-119</v>
      </c>
      <c r="E902" s="60">
        <v>0</v>
      </c>
      <c r="F902" s="60">
        <v>0</v>
      </c>
      <c r="G902" s="60">
        <v>0</v>
      </c>
      <c r="H902" s="60">
        <v>2700</v>
      </c>
      <c r="I902" s="60">
        <v>-2700</v>
      </c>
      <c r="J902" s="60">
        <v>0</v>
      </c>
      <c r="K902" s="60">
        <v>0</v>
      </c>
      <c r="L902" s="60">
        <v>0</v>
      </c>
      <c r="M902" s="60">
        <v>0</v>
      </c>
      <c r="N902" s="61">
        <v>0</v>
      </c>
    </row>
    <row r="903" spans="1:14" ht="15" x14ac:dyDescent="0.3">
      <c r="A903" s="54" t="s">
        <v>141</v>
      </c>
      <c r="B903" s="55" t="s">
        <v>66</v>
      </c>
      <c r="C903" s="60">
        <v>4050</v>
      </c>
      <c r="D903" s="60">
        <v>0</v>
      </c>
      <c r="E903" s="60">
        <v>0</v>
      </c>
      <c r="F903" s="60">
        <v>0</v>
      </c>
      <c r="G903" s="60">
        <v>0</v>
      </c>
      <c r="H903" s="60">
        <v>4050</v>
      </c>
      <c r="I903" s="60">
        <v>-4050</v>
      </c>
      <c r="J903" s="60">
        <v>0</v>
      </c>
      <c r="K903" s="60">
        <v>0</v>
      </c>
      <c r="L903" s="60">
        <v>0</v>
      </c>
      <c r="M903" s="60">
        <v>0</v>
      </c>
      <c r="N903" s="61">
        <v>0</v>
      </c>
    </row>
    <row r="904" spans="1:14" ht="15" x14ac:dyDescent="0.3">
      <c r="A904" s="54" t="s">
        <v>141</v>
      </c>
      <c r="B904" s="55" t="s">
        <v>38</v>
      </c>
      <c r="C904" s="60">
        <v>3707</v>
      </c>
      <c r="D904" s="60">
        <v>0</v>
      </c>
      <c r="E904" s="60">
        <v>0</v>
      </c>
      <c r="F904" s="60">
        <v>0</v>
      </c>
      <c r="G904" s="60">
        <v>0</v>
      </c>
      <c r="H904" s="60">
        <v>3707</v>
      </c>
      <c r="I904" s="60">
        <v>-3707</v>
      </c>
      <c r="J904" s="60">
        <v>0</v>
      </c>
      <c r="K904" s="60">
        <v>0</v>
      </c>
      <c r="L904" s="60">
        <v>0</v>
      </c>
      <c r="M904" s="60">
        <v>0</v>
      </c>
      <c r="N904" s="61">
        <v>0</v>
      </c>
    </row>
    <row r="905" spans="1:14" ht="15" x14ac:dyDescent="0.3">
      <c r="A905" s="54" t="s">
        <v>141</v>
      </c>
      <c r="B905" s="55" t="s">
        <v>67</v>
      </c>
      <c r="C905" s="60">
        <v>3912</v>
      </c>
      <c r="D905" s="60">
        <v>0</v>
      </c>
      <c r="E905" s="60">
        <v>0</v>
      </c>
      <c r="F905" s="60">
        <v>0</v>
      </c>
      <c r="G905" s="60">
        <v>0</v>
      </c>
      <c r="H905" s="60">
        <v>3912</v>
      </c>
      <c r="I905" s="60">
        <v>-3912</v>
      </c>
      <c r="J905" s="60">
        <v>0</v>
      </c>
      <c r="K905" s="60">
        <v>0</v>
      </c>
      <c r="L905" s="60">
        <v>0</v>
      </c>
      <c r="M905" s="60">
        <v>0</v>
      </c>
      <c r="N905" s="61">
        <v>0</v>
      </c>
    </row>
    <row r="906" spans="1:14" ht="15" x14ac:dyDescent="0.3">
      <c r="A906" s="54" t="s">
        <v>141</v>
      </c>
      <c r="B906" s="55" t="s">
        <v>68</v>
      </c>
      <c r="C906" s="60">
        <v>2930</v>
      </c>
      <c r="D906" s="60">
        <v>0</v>
      </c>
      <c r="E906" s="60">
        <v>0</v>
      </c>
      <c r="F906" s="60">
        <v>0</v>
      </c>
      <c r="G906" s="60">
        <v>0</v>
      </c>
      <c r="H906" s="60">
        <v>2930</v>
      </c>
      <c r="I906" s="60">
        <v>-2930</v>
      </c>
      <c r="J906" s="60">
        <v>0</v>
      </c>
      <c r="K906" s="60">
        <v>0</v>
      </c>
      <c r="L906" s="60">
        <v>0</v>
      </c>
      <c r="M906" s="60">
        <v>0</v>
      </c>
      <c r="N906" s="61">
        <v>0</v>
      </c>
    </row>
    <row r="907" spans="1:14" ht="15" x14ac:dyDescent="0.3">
      <c r="A907" s="54" t="s">
        <v>141</v>
      </c>
      <c r="B907" s="55" t="s">
        <v>69</v>
      </c>
      <c r="C907" s="60">
        <v>5378</v>
      </c>
      <c r="D907" s="60">
        <v>0</v>
      </c>
      <c r="E907" s="60">
        <v>0</v>
      </c>
      <c r="F907" s="60">
        <v>0</v>
      </c>
      <c r="G907" s="60">
        <v>0</v>
      </c>
      <c r="H907" s="60">
        <v>5378</v>
      </c>
      <c r="I907" s="60">
        <v>-5378</v>
      </c>
      <c r="J907" s="60">
        <v>0</v>
      </c>
      <c r="K907" s="60">
        <v>0</v>
      </c>
      <c r="L907" s="60">
        <v>0</v>
      </c>
      <c r="M907" s="60">
        <v>0</v>
      </c>
      <c r="N907" s="61">
        <v>0</v>
      </c>
    </row>
    <row r="908" spans="1:14" ht="15" x14ac:dyDescent="0.3">
      <c r="A908" s="54" t="s">
        <v>141</v>
      </c>
      <c r="B908" s="55" t="s">
        <v>70</v>
      </c>
      <c r="C908" s="60">
        <v>4604</v>
      </c>
      <c r="D908" s="60">
        <v>0</v>
      </c>
      <c r="E908" s="60">
        <v>0</v>
      </c>
      <c r="F908" s="60">
        <v>0</v>
      </c>
      <c r="G908" s="60">
        <v>0</v>
      </c>
      <c r="H908" s="60">
        <v>4604</v>
      </c>
      <c r="I908" s="60">
        <v>-4604</v>
      </c>
      <c r="J908" s="60">
        <v>0</v>
      </c>
      <c r="K908" s="60">
        <v>0</v>
      </c>
      <c r="L908" s="60">
        <v>0</v>
      </c>
      <c r="M908" s="60">
        <v>0</v>
      </c>
      <c r="N908" s="61">
        <v>0</v>
      </c>
    </row>
    <row r="909" spans="1:14" ht="15" x14ac:dyDescent="0.3">
      <c r="A909" s="54" t="s">
        <v>141</v>
      </c>
      <c r="B909" s="55" t="s">
        <v>71</v>
      </c>
      <c r="C909" s="60">
        <v>5519</v>
      </c>
      <c r="D909" s="60">
        <v>0</v>
      </c>
      <c r="E909" s="60">
        <v>0</v>
      </c>
      <c r="F909" s="60">
        <v>0</v>
      </c>
      <c r="G909" s="60">
        <v>0</v>
      </c>
      <c r="H909" s="60">
        <v>5519</v>
      </c>
      <c r="I909" s="60">
        <v>-5519</v>
      </c>
      <c r="J909" s="60">
        <v>0</v>
      </c>
      <c r="K909" s="60">
        <v>0</v>
      </c>
      <c r="L909" s="60">
        <v>0</v>
      </c>
      <c r="M909" s="60">
        <v>0</v>
      </c>
      <c r="N909" s="61">
        <v>0</v>
      </c>
    </row>
    <row r="910" spans="1:14" ht="15" x14ac:dyDescent="0.3">
      <c r="A910" s="54" t="s">
        <v>141</v>
      </c>
      <c r="B910" s="55" t="s">
        <v>39</v>
      </c>
      <c r="C910" s="60">
        <v>6160</v>
      </c>
      <c r="D910" s="60">
        <v>0</v>
      </c>
      <c r="E910" s="60">
        <v>0</v>
      </c>
      <c r="F910" s="60">
        <v>0</v>
      </c>
      <c r="G910" s="60">
        <v>0</v>
      </c>
      <c r="H910" s="60">
        <v>6160</v>
      </c>
      <c r="I910" s="60">
        <v>-6160</v>
      </c>
      <c r="J910" s="60">
        <v>0</v>
      </c>
      <c r="K910" s="60">
        <v>0</v>
      </c>
      <c r="L910" s="60">
        <v>0</v>
      </c>
      <c r="M910" s="60">
        <v>0</v>
      </c>
      <c r="N910" s="62">
        <v>0</v>
      </c>
    </row>
    <row r="911" spans="1:14" ht="15" x14ac:dyDescent="0.3">
      <c r="A911" s="54" t="s">
        <v>141</v>
      </c>
      <c r="B911" s="55" t="s">
        <v>40</v>
      </c>
      <c r="C911" s="60">
        <v>5273</v>
      </c>
      <c r="D911" s="60">
        <v>0</v>
      </c>
      <c r="E911" s="60">
        <v>0</v>
      </c>
      <c r="F911" s="60">
        <v>0</v>
      </c>
      <c r="G911" s="60">
        <v>0</v>
      </c>
      <c r="H911" s="60">
        <v>5273</v>
      </c>
      <c r="I911" s="60">
        <v>-5273</v>
      </c>
      <c r="J911" s="60">
        <v>0</v>
      </c>
      <c r="K911" s="60">
        <v>0</v>
      </c>
      <c r="L911" s="60">
        <v>0</v>
      </c>
      <c r="M911" s="60">
        <v>0</v>
      </c>
      <c r="N911" s="62">
        <v>0</v>
      </c>
    </row>
    <row r="912" spans="1:14" ht="15" x14ac:dyDescent="0.3">
      <c r="A912" s="54" t="s">
        <v>141</v>
      </c>
      <c r="B912" s="55" t="s">
        <v>41</v>
      </c>
      <c r="C912" s="60">
        <v>3758</v>
      </c>
      <c r="D912" s="60">
        <v>0</v>
      </c>
      <c r="E912" s="60">
        <v>0</v>
      </c>
      <c r="F912" s="60">
        <v>0</v>
      </c>
      <c r="G912" s="60">
        <v>0</v>
      </c>
      <c r="H912" s="60">
        <v>3758</v>
      </c>
      <c r="I912" s="60">
        <v>-3758</v>
      </c>
      <c r="J912" s="60">
        <v>0</v>
      </c>
      <c r="K912" s="60">
        <v>0</v>
      </c>
      <c r="L912" s="60">
        <v>0</v>
      </c>
      <c r="M912" s="60">
        <v>0</v>
      </c>
      <c r="N912" s="62">
        <v>0</v>
      </c>
    </row>
    <row r="913" spans="1:14" ht="15" x14ac:dyDescent="0.3">
      <c r="A913" s="54" t="s">
        <v>141</v>
      </c>
      <c r="B913" s="55" t="s">
        <v>42</v>
      </c>
      <c r="C913" s="60">
        <v>2155</v>
      </c>
      <c r="D913" s="60">
        <v>0</v>
      </c>
      <c r="E913" s="60">
        <v>0</v>
      </c>
      <c r="F913" s="60">
        <v>0</v>
      </c>
      <c r="G913" s="60">
        <v>0</v>
      </c>
      <c r="H913" s="60">
        <v>2155</v>
      </c>
      <c r="I913" s="60">
        <v>-2155</v>
      </c>
      <c r="J913" s="60">
        <v>0</v>
      </c>
      <c r="K913" s="60">
        <v>0</v>
      </c>
      <c r="L913" s="60">
        <v>0</v>
      </c>
      <c r="M913" s="60">
        <v>0</v>
      </c>
      <c r="N913" s="61">
        <v>0</v>
      </c>
    </row>
    <row r="914" spans="1:14" ht="15" x14ac:dyDescent="0.3">
      <c r="A914" s="54" t="s">
        <v>142</v>
      </c>
      <c r="B914" s="55" t="s">
        <v>40</v>
      </c>
      <c r="C914" s="60">
        <v>219819</v>
      </c>
      <c r="D914" s="60">
        <v>0</v>
      </c>
      <c r="E914" s="60">
        <v>0</v>
      </c>
      <c r="F914" s="60">
        <v>0</v>
      </c>
      <c r="G914" s="60">
        <v>0</v>
      </c>
      <c r="H914" s="60">
        <v>219819</v>
      </c>
      <c r="I914" s="60">
        <v>0</v>
      </c>
      <c r="J914" s="60">
        <v>219819</v>
      </c>
      <c r="K914" s="60">
        <v>0</v>
      </c>
      <c r="L914" s="60">
        <v>0</v>
      </c>
      <c r="M914" s="60">
        <v>0</v>
      </c>
      <c r="N914" s="61">
        <v>219819</v>
      </c>
    </row>
    <row r="915" spans="1:14" ht="15" x14ac:dyDescent="0.3">
      <c r="A915" s="54" t="s">
        <v>142</v>
      </c>
      <c r="B915" s="55" t="s">
        <v>41</v>
      </c>
      <c r="C915" s="60">
        <v>3814067</v>
      </c>
      <c r="D915" s="60">
        <v>-11643</v>
      </c>
      <c r="E915" s="60">
        <v>0</v>
      </c>
      <c r="F915" s="60">
        <v>0</v>
      </c>
      <c r="G915" s="60">
        <v>0</v>
      </c>
      <c r="H915" s="60">
        <v>3802424</v>
      </c>
      <c r="I915" s="60">
        <v>0</v>
      </c>
      <c r="J915" s="60">
        <v>3802424</v>
      </c>
      <c r="K915" s="60">
        <v>0</v>
      </c>
      <c r="L915" s="60">
        <v>0</v>
      </c>
      <c r="M915" s="60">
        <v>0</v>
      </c>
      <c r="N915" s="61">
        <v>3802424</v>
      </c>
    </row>
    <row r="916" spans="1:14" ht="15" x14ac:dyDescent="0.3">
      <c r="A916" s="54" t="s">
        <v>142</v>
      </c>
      <c r="B916" s="55" t="s">
        <v>42</v>
      </c>
      <c r="C916" s="60">
        <v>3159330</v>
      </c>
      <c r="D916" s="60">
        <v>-12817</v>
      </c>
      <c r="E916" s="60">
        <v>0</v>
      </c>
      <c r="F916" s="60">
        <v>0</v>
      </c>
      <c r="G916" s="60">
        <v>0</v>
      </c>
      <c r="H916" s="60">
        <v>3146513</v>
      </c>
      <c r="I916" s="60">
        <v>0</v>
      </c>
      <c r="J916" s="60">
        <v>3146513</v>
      </c>
      <c r="K916" s="60">
        <v>0</v>
      </c>
      <c r="L916" s="60">
        <v>0</v>
      </c>
      <c r="M916" s="60">
        <v>0</v>
      </c>
      <c r="N916" s="61">
        <v>3146513</v>
      </c>
    </row>
    <row r="917" spans="1:14" ht="15" x14ac:dyDescent="0.3">
      <c r="A917" s="54" t="s">
        <v>142</v>
      </c>
      <c r="B917" s="55" t="s">
        <v>43</v>
      </c>
      <c r="C917" s="60">
        <v>3132065</v>
      </c>
      <c r="D917" s="60">
        <v>-128327</v>
      </c>
      <c r="E917" s="60">
        <v>0</v>
      </c>
      <c r="F917" s="60">
        <v>0</v>
      </c>
      <c r="G917" s="60">
        <v>0</v>
      </c>
      <c r="H917" s="60">
        <v>3003738</v>
      </c>
      <c r="I917" s="60">
        <v>-2950498</v>
      </c>
      <c r="J917" s="60">
        <v>53240</v>
      </c>
      <c r="K917" s="60">
        <v>341376</v>
      </c>
      <c r="L917" s="60">
        <v>-341376</v>
      </c>
      <c r="M917" s="60">
        <v>0</v>
      </c>
      <c r="N917" s="61">
        <v>53240</v>
      </c>
    </row>
    <row r="918" spans="1:14" ht="15" x14ac:dyDescent="0.3">
      <c r="A918" s="54" t="s">
        <v>142</v>
      </c>
      <c r="B918" s="55" t="s">
        <v>44</v>
      </c>
      <c r="C918" s="60">
        <v>2382605</v>
      </c>
      <c r="D918" s="60">
        <v>-84550</v>
      </c>
      <c r="E918" s="60">
        <v>0</v>
      </c>
      <c r="F918" s="60">
        <v>0</v>
      </c>
      <c r="G918" s="60">
        <v>0</v>
      </c>
      <c r="H918" s="60">
        <v>2298055</v>
      </c>
      <c r="I918" s="60">
        <v>-2298055</v>
      </c>
      <c r="J918" s="60">
        <v>0</v>
      </c>
      <c r="K918" s="60">
        <v>92221</v>
      </c>
      <c r="L918" s="60">
        <v>-92221</v>
      </c>
      <c r="M918" s="60">
        <v>0</v>
      </c>
      <c r="N918" s="61">
        <v>0</v>
      </c>
    </row>
    <row r="919" spans="1:14" ht="15" x14ac:dyDescent="0.3">
      <c r="A919" s="54" t="s">
        <v>142</v>
      </c>
      <c r="B919" s="55" t="s">
        <v>45</v>
      </c>
      <c r="C919" s="60">
        <v>2310436</v>
      </c>
      <c r="D919" s="60">
        <v>-79219</v>
      </c>
      <c r="E919" s="60">
        <v>0</v>
      </c>
      <c r="F919" s="60">
        <v>0</v>
      </c>
      <c r="G919" s="60">
        <v>0</v>
      </c>
      <c r="H919" s="60">
        <v>2231217</v>
      </c>
      <c r="I919" s="60">
        <v>-2231217</v>
      </c>
      <c r="J919" s="60">
        <v>0</v>
      </c>
      <c r="K919" s="60">
        <v>254164</v>
      </c>
      <c r="L919" s="60">
        <v>-254164</v>
      </c>
      <c r="M919" s="60">
        <v>0</v>
      </c>
      <c r="N919" s="61">
        <v>0</v>
      </c>
    </row>
    <row r="920" spans="1:14" ht="15" x14ac:dyDescent="0.3">
      <c r="A920" s="54" t="s">
        <v>142</v>
      </c>
      <c r="B920" s="55" t="s">
        <v>46</v>
      </c>
      <c r="C920" s="60">
        <v>2098301</v>
      </c>
      <c r="D920" s="60">
        <v>-121566</v>
      </c>
      <c r="E920" s="60">
        <v>0</v>
      </c>
      <c r="F920" s="60">
        <v>0</v>
      </c>
      <c r="G920" s="60">
        <v>0</v>
      </c>
      <c r="H920" s="60">
        <v>1976735</v>
      </c>
      <c r="I920" s="60">
        <v>-1976735</v>
      </c>
      <c r="J920" s="60">
        <v>0</v>
      </c>
      <c r="K920" s="60">
        <v>0</v>
      </c>
      <c r="L920" s="60">
        <v>0</v>
      </c>
      <c r="M920" s="60">
        <v>0</v>
      </c>
      <c r="N920" s="61">
        <v>0</v>
      </c>
    </row>
    <row r="921" spans="1:14" ht="15" x14ac:dyDescent="0.3">
      <c r="A921" s="54" t="s">
        <v>142</v>
      </c>
      <c r="B921" s="55" t="s">
        <v>47</v>
      </c>
      <c r="C921" s="60">
        <v>2019788</v>
      </c>
      <c r="D921" s="60">
        <v>-110264</v>
      </c>
      <c r="E921" s="60">
        <v>0</v>
      </c>
      <c r="F921" s="60">
        <v>0</v>
      </c>
      <c r="G921" s="60">
        <v>0</v>
      </c>
      <c r="H921" s="60">
        <v>1909524</v>
      </c>
      <c r="I921" s="60">
        <v>-1909524</v>
      </c>
      <c r="J921" s="60">
        <v>0</v>
      </c>
      <c r="K921" s="60">
        <v>0</v>
      </c>
      <c r="L921" s="60">
        <v>0</v>
      </c>
      <c r="M921" s="60">
        <v>0</v>
      </c>
      <c r="N921" s="61">
        <v>0</v>
      </c>
    </row>
    <row r="922" spans="1:14" ht="15" x14ac:dyDescent="0.3">
      <c r="A922" s="54" t="s">
        <v>142</v>
      </c>
      <c r="B922" s="55" t="s">
        <v>48</v>
      </c>
      <c r="C922" s="60">
        <v>1696215</v>
      </c>
      <c r="D922" s="60">
        <v>-9868</v>
      </c>
      <c r="E922" s="60">
        <v>0</v>
      </c>
      <c r="F922" s="60">
        <v>0</v>
      </c>
      <c r="G922" s="60">
        <v>0</v>
      </c>
      <c r="H922" s="60">
        <v>1686347</v>
      </c>
      <c r="I922" s="60">
        <v>-1686347</v>
      </c>
      <c r="J922" s="60">
        <v>0</v>
      </c>
      <c r="K922" s="60">
        <v>0</v>
      </c>
      <c r="L922" s="60">
        <v>0</v>
      </c>
      <c r="M922" s="60">
        <v>0</v>
      </c>
      <c r="N922" s="61">
        <v>0</v>
      </c>
    </row>
    <row r="923" spans="1:14" ht="15" x14ac:dyDescent="0.3">
      <c r="A923" s="54" t="s">
        <v>142</v>
      </c>
      <c r="B923" s="55" t="s">
        <v>49</v>
      </c>
      <c r="C923" s="60">
        <v>2949117</v>
      </c>
      <c r="D923" s="60">
        <v>-17398</v>
      </c>
      <c r="E923" s="60">
        <v>0</v>
      </c>
      <c r="F923" s="60">
        <v>0</v>
      </c>
      <c r="G923" s="60">
        <v>0</v>
      </c>
      <c r="H923" s="60">
        <v>2931719</v>
      </c>
      <c r="I923" s="60">
        <v>-2931719</v>
      </c>
      <c r="J923" s="60">
        <v>0</v>
      </c>
      <c r="K923" s="60">
        <v>0</v>
      </c>
      <c r="L923" s="60">
        <v>0</v>
      </c>
      <c r="M923" s="60">
        <v>0</v>
      </c>
      <c r="N923" s="61">
        <v>0</v>
      </c>
    </row>
    <row r="924" spans="1:14" ht="15" x14ac:dyDescent="0.3">
      <c r="A924" s="54" t="s">
        <v>142</v>
      </c>
      <c r="B924" s="55" t="s">
        <v>50</v>
      </c>
      <c r="C924" s="60">
        <v>2174418</v>
      </c>
      <c r="D924" s="60">
        <v>-3000</v>
      </c>
      <c r="E924" s="60">
        <v>0</v>
      </c>
      <c r="F924" s="60">
        <v>0</v>
      </c>
      <c r="G924" s="60">
        <v>0</v>
      </c>
      <c r="H924" s="60">
        <v>2171418</v>
      </c>
      <c r="I924" s="60">
        <v>-2171418</v>
      </c>
      <c r="J924" s="60">
        <v>0</v>
      </c>
      <c r="K924" s="60">
        <v>0</v>
      </c>
      <c r="L924" s="60">
        <v>0</v>
      </c>
      <c r="M924" s="60">
        <v>0</v>
      </c>
      <c r="N924" s="61">
        <v>0</v>
      </c>
    </row>
    <row r="925" spans="1:14" ht="15" x14ac:dyDescent="0.3">
      <c r="A925" s="54" t="s">
        <v>142</v>
      </c>
      <c r="B925" s="55" t="s">
        <v>51</v>
      </c>
      <c r="C925" s="60">
        <v>1613538</v>
      </c>
      <c r="D925" s="60">
        <v>-312</v>
      </c>
      <c r="E925" s="60">
        <v>0</v>
      </c>
      <c r="F925" s="60">
        <v>0</v>
      </c>
      <c r="G925" s="60">
        <v>0</v>
      </c>
      <c r="H925" s="60">
        <v>1613226</v>
      </c>
      <c r="I925" s="60">
        <v>-1613226</v>
      </c>
      <c r="J925" s="60">
        <v>0</v>
      </c>
      <c r="K925" s="60">
        <v>0</v>
      </c>
      <c r="L925" s="60">
        <v>0</v>
      </c>
      <c r="M925" s="60">
        <v>0</v>
      </c>
      <c r="N925" s="61">
        <v>0</v>
      </c>
    </row>
    <row r="926" spans="1:14" ht="15" x14ac:dyDescent="0.3">
      <c r="A926" s="54" t="s">
        <v>142</v>
      </c>
      <c r="B926" s="55" t="s">
        <v>52</v>
      </c>
      <c r="C926" s="60">
        <v>1343914</v>
      </c>
      <c r="D926" s="60">
        <v>-1206</v>
      </c>
      <c r="E926" s="60">
        <v>0</v>
      </c>
      <c r="F926" s="60">
        <v>0</v>
      </c>
      <c r="G926" s="60">
        <v>0</v>
      </c>
      <c r="H926" s="60">
        <v>1342708</v>
      </c>
      <c r="I926" s="60">
        <v>-1342708</v>
      </c>
      <c r="J926" s="60">
        <v>0</v>
      </c>
      <c r="K926" s="60">
        <v>0</v>
      </c>
      <c r="L926" s="60">
        <v>0</v>
      </c>
      <c r="M926" s="60">
        <v>0</v>
      </c>
      <c r="N926" s="61">
        <v>0</v>
      </c>
    </row>
    <row r="927" spans="1:14" ht="15" x14ac:dyDescent="0.3">
      <c r="A927" s="54" t="s">
        <v>143</v>
      </c>
      <c r="B927" s="55" t="s">
        <v>40</v>
      </c>
      <c r="C927" s="60">
        <v>17935</v>
      </c>
      <c r="D927" s="60">
        <v>0</v>
      </c>
      <c r="E927" s="60">
        <v>0</v>
      </c>
      <c r="F927" s="60">
        <v>0</v>
      </c>
      <c r="G927" s="60">
        <v>0</v>
      </c>
      <c r="H927" s="60">
        <v>17935</v>
      </c>
      <c r="I927" s="60">
        <v>0</v>
      </c>
      <c r="J927" s="60">
        <v>17935</v>
      </c>
      <c r="K927" s="60">
        <v>0</v>
      </c>
      <c r="L927" s="60">
        <v>0</v>
      </c>
      <c r="M927" s="60">
        <v>0</v>
      </c>
      <c r="N927" s="61">
        <v>17935</v>
      </c>
    </row>
    <row r="928" spans="1:14" ht="15" x14ac:dyDescent="0.3">
      <c r="A928" s="54" t="s">
        <v>143</v>
      </c>
      <c r="B928" s="55" t="s">
        <v>41</v>
      </c>
      <c r="C928" s="60">
        <v>383293</v>
      </c>
      <c r="D928" s="60">
        <v>0</v>
      </c>
      <c r="E928" s="60">
        <v>0</v>
      </c>
      <c r="F928" s="60">
        <v>0</v>
      </c>
      <c r="G928" s="60">
        <v>0</v>
      </c>
      <c r="H928" s="60">
        <v>383293</v>
      </c>
      <c r="I928" s="60">
        <v>0</v>
      </c>
      <c r="J928" s="60">
        <v>383293</v>
      </c>
      <c r="K928" s="60">
        <v>0</v>
      </c>
      <c r="L928" s="60">
        <v>0</v>
      </c>
      <c r="M928" s="60">
        <v>0</v>
      </c>
      <c r="N928" s="61">
        <v>383293</v>
      </c>
    </row>
    <row r="929" spans="1:14" ht="15" x14ac:dyDescent="0.3">
      <c r="A929" s="54" t="s">
        <v>143</v>
      </c>
      <c r="B929" s="55" t="s">
        <v>42</v>
      </c>
      <c r="C929" s="60">
        <v>681608</v>
      </c>
      <c r="D929" s="60">
        <v>0</v>
      </c>
      <c r="E929" s="60">
        <v>0</v>
      </c>
      <c r="F929" s="60">
        <v>0</v>
      </c>
      <c r="G929" s="60">
        <v>0</v>
      </c>
      <c r="H929" s="60">
        <v>681608</v>
      </c>
      <c r="I929" s="60">
        <v>0</v>
      </c>
      <c r="J929" s="60">
        <v>681608</v>
      </c>
      <c r="K929" s="60">
        <v>0</v>
      </c>
      <c r="L929" s="60">
        <v>0</v>
      </c>
      <c r="M929" s="60">
        <v>0</v>
      </c>
      <c r="N929" s="61">
        <v>681608</v>
      </c>
    </row>
    <row r="930" spans="1:14" ht="15" x14ac:dyDescent="0.3">
      <c r="A930" s="54" t="s">
        <v>143</v>
      </c>
      <c r="B930" s="55" t="s">
        <v>43</v>
      </c>
      <c r="C930" s="60">
        <v>649974</v>
      </c>
      <c r="D930" s="60">
        <v>0</v>
      </c>
      <c r="E930" s="60">
        <v>0</v>
      </c>
      <c r="F930" s="60">
        <v>0</v>
      </c>
      <c r="G930" s="60">
        <v>0</v>
      </c>
      <c r="H930" s="60">
        <v>649974</v>
      </c>
      <c r="I930" s="60">
        <v>0</v>
      </c>
      <c r="J930" s="60">
        <v>649974</v>
      </c>
      <c r="K930" s="60">
        <v>0</v>
      </c>
      <c r="L930" s="60">
        <v>0</v>
      </c>
      <c r="M930" s="60">
        <v>0</v>
      </c>
      <c r="N930" s="61">
        <v>649974</v>
      </c>
    </row>
    <row r="931" spans="1:14" ht="15" x14ac:dyDescent="0.3">
      <c r="A931" s="54" t="s">
        <v>143</v>
      </c>
      <c r="B931" s="55" t="s">
        <v>44</v>
      </c>
      <c r="C931" s="60">
        <v>680286</v>
      </c>
      <c r="D931" s="60">
        <v>0</v>
      </c>
      <c r="E931" s="60">
        <v>0</v>
      </c>
      <c r="F931" s="60">
        <v>0</v>
      </c>
      <c r="G931" s="60">
        <v>0</v>
      </c>
      <c r="H931" s="60">
        <v>680286</v>
      </c>
      <c r="I931" s="60">
        <v>0</v>
      </c>
      <c r="J931" s="60">
        <v>680286</v>
      </c>
      <c r="K931" s="60">
        <v>0</v>
      </c>
      <c r="L931" s="60">
        <v>0</v>
      </c>
      <c r="M931" s="60">
        <v>0</v>
      </c>
      <c r="N931" s="61">
        <v>680286</v>
      </c>
    </row>
    <row r="932" spans="1:14" ht="15" x14ac:dyDescent="0.3">
      <c r="A932" s="54" t="s">
        <v>143</v>
      </c>
      <c r="B932" s="55" t="s">
        <v>45</v>
      </c>
      <c r="C932" s="60">
        <v>427477</v>
      </c>
      <c r="D932" s="60">
        <v>0</v>
      </c>
      <c r="E932" s="60">
        <v>0</v>
      </c>
      <c r="F932" s="60">
        <v>0</v>
      </c>
      <c r="G932" s="60">
        <v>0</v>
      </c>
      <c r="H932" s="60">
        <v>427477</v>
      </c>
      <c r="I932" s="60">
        <v>0</v>
      </c>
      <c r="J932" s="60">
        <v>427477</v>
      </c>
      <c r="K932" s="60">
        <v>0</v>
      </c>
      <c r="L932" s="60">
        <v>0</v>
      </c>
      <c r="M932" s="60">
        <v>0</v>
      </c>
      <c r="N932" s="61">
        <v>427477</v>
      </c>
    </row>
    <row r="933" spans="1:14" ht="15" x14ac:dyDescent="0.3">
      <c r="A933" s="54" t="s">
        <v>143</v>
      </c>
      <c r="B933" s="55" t="s">
        <v>46</v>
      </c>
      <c r="C933" s="60">
        <v>446868</v>
      </c>
      <c r="D933" s="60">
        <v>0</v>
      </c>
      <c r="E933" s="60">
        <v>0</v>
      </c>
      <c r="F933" s="60">
        <v>0</v>
      </c>
      <c r="G933" s="60">
        <v>0</v>
      </c>
      <c r="H933" s="60">
        <v>446868</v>
      </c>
      <c r="I933" s="60">
        <v>0</v>
      </c>
      <c r="J933" s="60">
        <v>446868</v>
      </c>
      <c r="K933" s="60">
        <v>0</v>
      </c>
      <c r="L933" s="60">
        <v>0</v>
      </c>
      <c r="M933" s="60">
        <v>0</v>
      </c>
      <c r="N933" s="61">
        <v>446868</v>
      </c>
    </row>
    <row r="934" spans="1:14" ht="15" x14ac:dyDescent="0.3">
      <c r="A934" s="54" t="s">
        <v>143</v>
      </c>
      <c r="B934" s="55" t="s">
        <v>47</v>
      </c>
      <c r="C934" s="60">
        <v>821319</v>
      </c>
      <c r="D934" s="60">
        <v>0</v>
      </c>
      <c r="E934" s="60">
        <v>0</v>
      </c>
      <c r="F934" s="60">
        <v>0</v>
      </c>
      <c r="G934" s="60">
        <v>0</v>
      </c>
      <c r="H934" s="60">
        <v>821319</v>
      </c>
      <c r="I934" s="60">
        <v>0</v>
      </c>
      <c r="J934" s="60">
        <v>821319</v>
      </c>
      <c r="K934" s="60">
        <v>0</v>
      </c>
      <c r="L934" s="60">
        <v>0</v>
      </c>
      <c r="M934" s="60">
        <v>0</v>
      </c>
      <c r="N934" s="61">
        <v>821319</v>
      </c>
    </row>
    <row r="935" spans="1:14" ht="15" x14ac:dyDescent="0.3">
      <c r="A935" s="54" t="s">
        <v>143</v>
      </c>
      <c r="B935" s="55" t="s">
        <v>48</v>
      </c>
      <c r="C935" s="60">
        <v>565634</v>
      </c>
      <c r="D935" s="60">
        <v>0</v>
      </c>
      <c r="E935" s="60">
        <v>0</v>
      </c>
      <c r="F935" s="60">
        <v>0</v>
      </c>
      <c r="G935" s="60">
        <v>0</v>
      </c>
      <c r="H935" s="60">
        <v>565634</v>
      </c>
      <c r="I935" s="60">
        <v>0</v>
      </c>
      <c r="J935" s="60">
        <v>565634</v>
      </c>
      <c r="K935" s="60">
        <v>0</v>
      </c>
      <c r="L935" s="60">
        <v>0</v>
      </c>
      <c r="M935" s="60">
        <v>0</v>
      </c>
      <c r="N935" s="61">
        <v>565634</v>
      </c>
    </row>
    <row r="936" spans="1:14" ht="15" x14ac:dyDescent="0.3">
      <c r="A936" s="54" t="s">
        <v>143</v>
      </c>
      <c r="B936" s="55" t="s">
        <v>49</v>
      </c>
      <c r="C936" s="60">
        <v>235446</v>
      </c>
      <c r="D936" s="60">
        <v>0</v>
      </c>
      <c r="E936" s="60">
        <v>0</v>
      </c>
      <c r="F936" s="60">
        <v>0</v>
      </c>
      <c r="G936" s="60">
        <v>0</v>
      </c>
      <c r="H936" s="60">
        <v>235446</v>
      </c>
      <c r="I936" s="60">
        <v>0</v>
      </c>
      <c r="J936" s="60">
        <v>235446</v>
      </c>
      <c r="K936" s="60">
        <v>0</v>
      </c>
      <c r="L936" s="60">
        <v>0</v>
      </c>
      <c r="M936" s="60">
        <v>0</v>
      </c>
      <c r="N936" s="61">
        <v>235446</v>
      </c>
    </row>
    <row r="937" spans="1:14" ht="15" x14ac:dyDescent="0.3">
      <c r="A937" s="54" t="s">
        <v>144</v>
      </c>
      <c r="B937" s="55" t="s">
        <v>40</v>
      </c>
      <c r="C937" s="60">
        <v>3011</v>
      </c>
      <c r="D937" s="60">
        <v>0</v>
      </c>
      <c r="E937" s="60">
        <v>0</v>
      </c>
      <c r="F937" s="60">
        <v>0</v>
      </c>
      <c r="G937" s="60">
        <v>0</v>
      </c>
      <c r="H937" s="60">
        <v>3011</v>
      </c>
      <c r="I937" s="60">
        <v>0</v>
      </c>
      <c r="J937" s="60">
        <v>3011</v>
      </c>
      <c r="K937" s="60">
        <v>0</v>
      </c>
      <c r="L937" s="60">
        <v>0</v>
      </c>
      <c r="M937" s="60">
        <v>0</v>
      </c>
      <c r="N937" s="61">
        <v>3011</v>
      </c>
    </row>
    <row r="938" spans="1:14" ht="15" x14ac:dyDescent="0.3">
      <c r="A938" s="54" t="s">
        <v>144</v>
      </c>
      <c r="B938" s="55" t="s">
        <v>41</v>
      </c>
      <c r="C938" s="60">
        <v>40980</v>
      </c>
      <c r="D938" s="60">
        <v>0</v>
      </c>
      <c r="E938" s="60">
        <v>0</v>
      </c>
      <c r="F938" s="60">
        <v>0</v>
      </c>
      <c r="G938" s="60">
        <v>0</v>
      </c>
      <c r="H938" s="60">
        <v>40980</v>
      </c>
      <c r="I938" s="60">
        <v>0</v>
      </c>
      <c r="J938" s="60">
        <v>40980</v>
      </c>
      <c r="K938" s="60">
        <v>0</v>
      </c>
      <c r="L938" s="60">
        <v>0</v>
      </c>
      <c r="M938" s="60">
        <v>0</v>
      </c>
      <c r="N938" s="61">
        <v>40980</v>
      </c>
    </row>
    <row r="939" spans="1:14" ht="15" x14ac:dyDescent="0.3">
      <c r="A939" s="54" t="s">
        <v>144</v>
      </c>
      <c r="B939" s="55" t="s">
        <v>42</v>
      </c>
      <c r="C939" s="60">
        <v>295550</v>
      </c>
      <c r="D939" s="60">
        <v>0</v>
      </c>
      <c r="E939" s="60">
        <v>0</v>
      </c>
      <c r="F939" s="60">
        <v>0</v>
      </c>
      <c r="G939" s="60">
        <v>0</v>
      </c>
      <c r="H939" s="60">
        <v>295550</v>
      </c>
      <c r="I939" s="60">
        <v>0</v>
      </c>
      <c r="J939" s="60">
        <v>295550</v>
      </c>
      <c r="K939" s="60">
        <v>0</v>
      </c>
      <c r="L939" s="60">
        <v>0</v>
      </c>
      <c r="M939" s="60">
        <v>0</v>
      </c>
      <c r="N939" s="61">
        <v>295550</v>
      </c>
    </row>
    <row r="940" spans="1:14" ht="15" x14ac:dyDescent="0.3">
      <c r="A940" s="54" t="s">
        <v>144</v>
      </c>
      <c r="B940" s="55" t="s">
        <v>43</v>
      </c>
      <c r="C940" s="60">
        <v>179685</v>
      </c>
      <c r="D940" s="60">
        <v>0</v>
      </c>
      <c r="E940" s="60">
        <v>0</v>
      </c>
      <c r="F940" s="60">
        <v>0</v>
      </c>
      <c r="G940" s="60">
        <v>0</v>
      </c>
      <c r="H940" s="60">
        <v>179685</v>
      </c>
      <c r="I940" s="60">
        <v>-179685</v>
      </c>
      <c r="J940" s="60">
        <v>0</v>
      </c>
      <c r="K940" s="60">
        <v>65209</v>
      </c>
      <c r="L940" s="60">
        <v>-65209</v>
      </c>
      <c r="M940" s="60">
        <v>0</v>
      </c>
      <c r="N940" s="61">
        <v>0</v>
      </c>
    </row>
    <row r="941" spans="1:14" ht="15" x14ac:dyDescent="0.3">
      <c r="A941" s="54" t="s">
        <v>144</v>
      </c>
      <c r="B941" s="55" t="s">
        <v>44</v>
      </c>
      <c r="C941" s="60">
        <v>273112</v>
      </c>
      <c r="D941" s="60">
        <v>0</v>
      </c>
      <c r="E941" s="60">
        <v>0</v>
      </c>
      <c r="F941" s="60">
        <v>0</v>
      </c>
      <c r="G941" s="60">
        <v>0</v>
      </c>
      <c r="H941" s="60">
        <v>273112</v>
      </c>
      <c r="I941" s="60">
        <v>-273112</v>
      </c>
      <c r="J941" s="60">
        <v>0</v>
      </c>
      <c r="K941" s="60">
        <v>297</v>
      </c>
      <c r="L941" s="60">
        <v>-297</v>
      </c>
      <c r="M941" s="60">
        <v>0</v>
      </c>
      <c r="N941" s="61">
        <v>0</v>
      </c>
    </row>
    <row r="942" spans="1:14" ht="15" x14ac:dyDescent="0.3">
      <c r="A942" s="54" t="s">
        <v>144</v>
      </c>
      <c r="B942" s="55" t="s">
        <v>45</v>
      </c>
      <c r="C942" s="60">
        <v>167431</v>
      </c>
      <c r="D942" s="60">
        <v>-1000</v>
      </c>
      <c r="E942" s="60">
        <v>0</v>
      </c>
      <c r="F942" s="60">
        <v>0</v>
      </c>
      <c r="G942" s="60">
        <v>0</v>
      </c>
      <c r="H942" s="60">
        <v>166431</v>
      </c>
      <c r="I942" s="60">
        <v>-166431</v>
      </c>
      <c r="J942" s="60">
        <v>0</v>
      </c>
      <c r="K942" s="60">
        <v>8371</v>
      </c>
      <c r="L942" s="60">
        <v>-8371</v>
      </c>
      <c r="M942" s="60">
        <v>0</v>
      </c>
      <c r="N942" s="61">
        <v>0</v>
      </c>
    </row>
    <row r="943" spans="1:14" ht="15" x14ac:dyDescent="0.3">
      <c r="A943" s="54" t="s">
        <v>144</v>
      </c>
      <c r="B943" s="55" t="s">
        <v>46</v>
      </c>
      <c r="C943" s="60">
        <v>40675</v>
      </c>
      <c r="D943" s="60">
        <v>0</v>
      </c>
      <c r="E943" s="60">
        <v>0</v>
      </c>
      <c r="F943" s="60">
        <v>0</v>
      </c>
      <c r="G943" s="60">
        <v>0</v>
      </c>
      <c r="H943" s="60">
        <v>40675</v>
      </c>
      <c r="I943" s="60">
        <v>-40675</v>
      </c>
      <c r="J943" s="60">
        <v>0</v>
      </c>
      <c r="K943" s="60">
        <v>0</v>
      </c>
      <c r="L943" s="60">
        <v>0</v>
      </c>
      <c r="M943" s="60">
        <v>0</v>
      </c>
      <c r="N943" s="62">
        <v>0</v>
      </c>
    </row>
    <row r="944" spans="1:14" ht="15" x14ac:dyDescent="0.3">
      <c r="A944" s="54" t="s">
        <v>144</v>
      </c>
      <c r="B944" s="55" t="s">
        <v>47</v>
      </c>
      <c r="C944" s="60">
        <v>95696</v>
      </c>
      <c r="D944" s="60">
        <v>0</v>
      </c>
      <c r="E944" s="60">
        <v>0</v>
      </c>
      <c r="F944" s="60">
        <v>0</v>
      </c>
      <c r="G944" s="60">
        <v>0</v>
      </c>
      <c r="H944" s="60">
        <v>95696</v>
      </c>
      <c r="I944" s="60">
        <v>-95696</v>
      </c>
      <c r="J944" s="60">
        <v>0</v>
      </c>
      <c r="K944" s="60">
        <v>11</v>
      </c>
      <c r="L944" s="60">
        <v>-11</v>
      </c>
      <c r="M944" s="60">
        <v>0</v>
      </c>
      <c r="N944" s="62">
        <v>0</v>
      </c>
    </row>
    <row r="945" spans="1:14" ht="15" x14ac:dyDescent="0.3">
      <c r="A945" s="54" t="s">
        <v>144</v>
      </c>
      <c r="B945" s="55" t="s">
        <v>48</v>
      </c>
      <c r="C945" s="60">
        <v>175714</v>
      </c>
      <c r="D945" s="60">
        <v>-1544</v>
      </c>
      <c r="E945" s="60">
        <v>0</v>
      </c>
      <c r="F945" s="60">
        <v>0</v>
      </c>
      <c r="G945" s="60">
        <v>0</v>
      </c>
      <c r="H945" s="60">
        <v>174170</v>
      </c>
      <c r="I945" s="60">
        <v>-174170</v>
      </c>
      <c r="J945" s="60">
        <v>0</v>
      </c>
      <c r="K945" s="60">
        <v>42182</v>
      </c>
      <c r="L945" s="60">
        <v>-42182</v>
      </c>
      <c r="M945" s="60">
        <v>0</v>
      </c>
      <c r="N945" s="62">
        <v>0</v>
      </c>
    </row>
    <row r="946" spans="1:14" ht="15" x14ac:dyDescent="0.3">
      <c r="A946" s="54" t="s">
        <v>144</v>
      </c>
      <c r="B946" s="55" t="s">
        <v>49</v>
      </c>
      <c r="C946" s="60">
        <v>203140</v>
      </c>
      <c r="D946" s="60">
        <v>-1000</v>
      </c>
      <c r="E946" s="60">
        <v>0</v>
      </c>
      <c r="F946" s="60">
        <v>0</v>
      </c>
      <c r="G946" s="60">
        <v>0</v>
      </c>
      <c r="H946" s="60">
        <v>202140</v>
      </c>
      <c r="I946" s="60">
        <v>-202140</v>
      </c>
      <c r="J946" s="60">
        <v>0</v>
      </c>
      <c r="K946" s="60">
        <v>45901</v>
      </c>
      <c r="L946" s="60">
        <v>-45901</v>
      </c>
      <c r="M946" s="60">
        <v>0</v>
      </c>
      <c r="N946" s="62">
        <v>0</v>
      </c>
    </row>
    <row r="947" spans="1:14" ht="15" x14ac:dyDescent="0.3">
      <c r="A947" s="54" t="s">
        <v>144</v>
      </c>
      <c r="B947" s="55" t="s">
        <v>50</v>
      </c>
      <c r="C947" s="60">
        <v>93601</v>
      </c>
      <c r="D947" s="60">
        <v>-561</v>
      </c>
      <c r="E947" s="60">
        <v>0</v>
      </c>
      <c r="F947" s="60">
        <v>0</v>
      </c>
      <c r="G947" s="60">
        <v>0</v>
      </c>
      <c r="H947" s="60">
        <v>93040</v>
      </c>
      <c r="I947" s="60">
        <v>-93040</v>
      </c>
      <c r="J947" s="60">
        <v>0</v>
      </c>
      <c r="K947" s="60">
        <v>17557</v>
      </c>
      <c r="L947" s="60">
        <v>-17557</v>
      </c>
      <c r="M947" s="60">
        <v>0</v>
      </c>
      <c r="N947" s="62">
        <v>0</v>
      </c>
    </row>
    <row r="948" spans="1:14" ht="15" x14ac:dyDescent="0.3">
      <c r="A948" s="54" t="s">
        <v>144</v>
      </c>
      <c r="B948" s="55" t="s">
        <v>51</v>
      </c>
      <c r="C948" s="60">
        <v>126116</v>
      </c>
      <c r="D948" s="60">
        <v>-4559</v>
      </c>
      <c r="E948" s="60">
        <v>0</v>
      </c>
      <c r="F948" s="60">
        <v>0</v>
      </c>
      <c r="G948" s="60">
        <v>0</v>
      </c>
      <c r="H948" s="60">
        <v>121557</v>
      </c>
      <c r="I948" s="60">
        <v>-121557</v>
      </c>
      <c r="J948" s="60">
        <v>0</v>
      </c>
      <c r="K948" s="60">
        <v>145029</v>
      </c>
      <c r="L948" s="60">
        <v>-145029</v>
      </c>
      <c r="M948" s="60">
        <v>0</v>
      </c>
      <c r="N948" s="62">
        <v>0</v>
      </c>
    </row>
    <row r="949" spans="1:14" ht="15" x14ac:dyDescent="0.3">
      <c r="A949" s="54" t="s">
        <v>144</v>
      </c>
      <c r="B949" s="55" t="s">
        <v>52</v>
      </c>
      <c r="C949" s="60">
        <v>231605</v>
      </c>
      <c r="D949" s="60">
        <v>-1000</v>
      </c>
      <c r="E949" s="60">
        <v>0</v>
      </c>
      <c r="F949" s="60">
        <v>0</v>
      </c>
      <c r="G949" s="60">
        <v>0</v>
      </c>
      <c r="H949" s="60">
        <v>230605</v>
      </c>
      <c r="I949" s="60">
        <v>-230605</v>
      </c>
      <c r="J949" s="60">
        <v>0</v>
      </c>
      <c r="K949" s="60">
        <v>7000</v>
      </c>
      <c r="L949" s="60">
        <v>-7000</v>
      </c>
      <c r="M949" s="60">
        <v>0</v>
      </c>
      <c r="N949" s="62">
        <v>0</v>
      </c>
    </row>
    <row r="950" spans="1:14" ht="15" x14ac:dyDescent="0.3">
      <c r="A950" s="54" t="s">
        <v>144</v>
      </c>
      <c r="B950" s="55" t="s">
        <v>53</v>
      </c>
      <c r="C950" s="60">
        <v>119657</v>
      </c>
      <c r="D950" s="60">
        <v>-5276</v>
      </c>
      <c r="E950" s="60">
        <v>0</v>
      </c>
      <c r="F950" s="60">
        <v>0</v>
      </c>
      <c r="G950" s="60">
        <v>0</v>
      </c>
      <c r="H950" s="60">
        <v>114381</v>
      </c>
      <c r="I950" s="60">
        <v>-114381</v>
      </c>
      <c r="J950" s="60">
        <v>0</v>
      </c>
      <c r="K950" s="60">
        <v>11631</v>
      </c>
      <c r="L950" s="60">
        <v>-11631</v>
      </c>
      <c r="M950" s="60">
        <v>0</v>
      </c>
      <c r="N950" s="61">
        <v>0</v>
      </c>
    </row>
    <row r="951" spans="1:14" ht="15" x14ac:dyDescent="0.3">
      <c r="A951" s="54" t="s">
        <v>144</v>
      </c>
      <c r="B951" s="55" t="s">
        <v>54</v>
      </c>
      <c r="C951" s="60">
        <v>114822</v>
      </c>
      <c r="D951" s="60">
        <v>-1299</v>
      </c>
      <c r="E951" s="60">
        <v>0</v>
      </c>
      <c r="F951" s="60">
        <v>0</v>
      </c>
      <c r="G951" s="60">
        <v>0</v>
      </c>
      <c r="H951" s="60">
        <v>113523</v>
      </c>
      <c r="I951" s="60">
        <v>-113523</v>
      </c>
      <c r="J951" s="60">
        <v>0</v>
      </c>
      <c r="K951" s="60">
        <v>69324</v>
      </c>
      <c r="L951" s="60">
        <v>-69324</v>
      </c>
      <c r="M951" s="60">
        <v>0</v>
      </c>
      <c r="N951" s="61">
        <v>0</v>
      </c>
    </row>
    <row r="952" spans="1:14" ht="15" x14ac:dyDescent="0.3">
      <c r="A952" s="54" t="s">
        <v>144</v>
      </c>
      <c r="B952" s="55" t="s">
        <v>55</v>
      </c>
      <c r="C952" s="60">
        <v>177283</v>
      </c>
      <c r="D952" s="60">
        <v>-1000</v>
      </c>
      <c r="E952" s="60">
        <v>0</v>
      </c>
      <c r="F952" s="60">
        <v>0</v>
      </c>
      <c r="G952" s="60">
        <v>0</v>
      </c>
      <c r="H952" s="60">
        <v>176283</v>
      </c>
      <c r="I952" s="60">
        <v>-176283</v>
      </c>
      <c r="J952" s="60">
        <v>0</v>
      </c>
      <c r="K952" s="60">
        <v>0</v>
      </c>
      <c r="L952" s="60">
        <v>0</v>
      </c>
      <c r="M952" s="60">
        <v>0</v>
      </c>
      <c r="N952" s="61">
        <v>0</v>
      </c>
    </row>
    <row r="953" spans="1:14" ht="15" x14ac:dyDescent="0.3">
      <c r="A953" s="54" t="s">
        <v>144</v>
      </c>
      <c r="B953" s="55" t="s">
        <v>56</v>
      </c>
      <c r="C953" s="60">
        <v>116956</v>
      </c>
      <c r="D953" s="60">
        <v>0</v>
      </c>
      <c r="E953" s="60">
        <v>0</v>
      </c>
      <c r="F953" s="60">
        <v>0</v>
      </c>
      <c r="G953" s="60">
        <v>0</v>
      </c>
      <c r="H953" s="60">
        <v>116956</v>
      </c>
      <c r="I953" s="60">
        <v>-116956</v>
      </c>
      <c r="J953" s="60">
        <v>0</v>
      </c>
      <c r="K953" s="60">
        <v>65637</v>
      </c>
      <c r="L953" s="60">
        <v>-65637</v>
      </c>
      <c r="M953" s="60">
        <v>0</v>
      </c>
      <c r="N953" s="61">
        <v>0</v>
      </c>
    </row>
    <row r="954" spans="1:14" ht="15" x14ac:dyDescent="0.3">
      <c r="A954" s="54" t="s">
        <v>144</v>
      </c>
      <c r="B954" s="55" t="s">
        <v>57</v>
      </c>
      <c r="C954" s="60">
        <v>166470</v>
      </c>
      <c r="D954" s="60">
        <v>0</v>
      </c>
      <c r="E954" s="60">
        <v>0</v>
      </c>
      <c r="F954" s="60">
        <v>0</v>
      </c>
      <c r="G954" s="60">
        <v>0</v>
      </c>
      <c r="H954" s="60">
        <v>166470</v>
      </c>
      <c r="I954" s="60">
        <v>-166470</v>
      </c>
      <c r="J954" s="60">
        <v>0</v>
      </c>
      <c r="K954" s="60">
        <v>4242</v>
      </c>
      <c r="L954" s="60">
        <v>-4242</v>
      </c>
      <c r="M954" s="60">
        <v>0</v>
      </c>
      <c r="N954" s="61">
        <v>0</v>
      </c>
    </row>
    <row r="955" spans="1:14" ht="15" x14ac:dyDescent="0.3">
      <c r="A955" s="54" t="s">
        <v>144</v>
      </c>
      <c r="B955" s="55" t="s">
        <v>58</v>
      </c>
      <c r="C955" s="60">
        <v>256652</v>
      </c>
      <c r="D955" s="60">
        <v>-4280</v>
      </c>
      <c r="E955" s="60">
        <v>0</v>
      </c>
      <c r="F955" s="60">
        <v>0</v>
      </c>
      <c r="G955" s="60">
        <v>0</v>
      </c>
      <c r="H955" s="60">
        <v>252372</v>
      </c>
      <c r="I955" s="60">
        <v>-252372</v>
      </c>
      <c r="J955" s="60">
        <v>0</v>
      </c>
      <c r="K955" s="60">
        <v>0</v>
      </c>
      <c r="L955" s="60">
        <v>0</v>
      </c>
      <c r="M955" s="60">
        <v>0</v>
      </c>
      <c r="N955" s="61">
        <v>0</v>
      </c>
    </row>
    <row r="956" spans="1:14" ht="15" x14ac:dyDescent="0.3">
      <c r="A956" s="54" t="s">
        <v>145</v>
      </c>
      <c r="B956" s="55" t="s">
        <v>40</v>
      </c>
      <c r="C956" s="60">
        <v>1331</v>
      </c>
      <c r="D956" s="60">
        <v>14</v>
      </c>
      <c r="E956" s="60">
        <v>0</v>
      </c>
      <c r="F956" s="60">
        <v>0</v>
      </c>
      <c r="G956" s="60">
        <v>0</v>
      </c>
      <c r="H956" s="60">
        <v>1345</v>
      </c>
      <c r="I956" s="60">
        <v>0</v>
      </c>
      <c r="J956" s="60">
        <v>1345</v>
      </c>
      <c r="K956" s="60">
        <v>0</v>
      </c>
      <c r="L956" s="60">
        <v>0</v>
      </c>
      <c r="M956" s="60">
        <v>0</v>
      </c>
      <c r="N956" s="61">
        <v>1345</v>
      </c>
    </row>
    <row r="957" spans="1:14" ht="15" x14ac:dyDescent="0.3">
      <c r="A957" s="54" t="s">
        <v>145</v>
      </c>
      <c r="B957" s="55" t="s">
        <v>41</v>
      </c>
      <c r="C957" s="60">
        <v>17556</v>
      </c>
      <c r="D957" s="60">
        <v>306</v>
      </c>
      <c r="E957" s="60">
        <v>0</v>
      </c>
      <c r="F957" s="60">
        <v>0</v>
      </c>
      <c r="G957" s="60">
        <v>0</v>
      </c>
      <c r="H957" s="60">
        <v>17862</v>
      </c>
      <c r="I957" s="60">
        <v>0</v>
      </c>
      <c r="J957" s="60">
        <v>17862</v>
      </c>
      <c r="K957" s="60">
        <v>0</v>
      </c>
      <c r="L957" s="60">
        <v>0</v>
      </c>
      <c r="M957" s="60">
        <v>0</v>
      </c>
      <c r="N957" s="61">
        <v>17862</v>
      </c>
    </row>
    <row r="958" spans="1:14" ht="15" x14ac:dyDescent="0.3">
      <c r="A958" s="54" t="s">
        <v>145</v>
      </c>
      <c r="B958" s="55" t="s">
        <v>42</v>
      </c>
      <c r="C958" s="60">
        <v>16514</v>
      </c>
      <c r="D958" s="60">
        <v>184</v>
      </c>
      <c r="E958" s="60">
        <v>0</v>
      </c>
      <c r="F958" s="60">
        <v>0</v>
      </c>
      <c r="G958" s="60">
        <v>0</v>
      </c>
      <c r="H958" s="60">
        <v>16698</v>
      </c>
      <c r="I958" s="60">
        <v>0</v>
      </c>
      <c r="J958" s="60">
        <v>16698</v>
      </c>
      <c r="K958" s="60">
        <v>0</v>
      </c>
      <c r="L958" s="60">
        <v>0</v>
      </c>
      <c r="M958" s="60">
        <v>0</v>
      </c>
      <c r="N958" s="61">
        <v>16698</v>
      </c>
    </row>
    <row r="959" spans="1:14" ht="15" x14ac:dyDescent="0.3">
      <c r="A959" s="54" t="s">
        <v>145</v>
      </c>
      <c r="B959" s="55" t="s">
        <v>43</v>
      </c>
      <c r="C959" s="60">
        <v>15818</v>
      </c>
      <c r="D959" s="60">
        <v>203</v>
      </c>
      <c r="E959" s="60">
        <v>0</v>
      </c>
      <c r="F959" s="60">
        <v>0</v>
      </c>
      <c r="G959" s="60">
        <v>0</v>
      </c>
      <c r="H959" s="60">
        <v>16021</v>
      </c>
      <c r="I959" s="60">
        <v>-16021</v>
      </c>
      <c r="J959" s="60">
        <v>0</v>
      </c>
      <c r="K959" s="60">
        <v>0</v>
      </c>
      <c r="L959" s="60">
        <v>0</v>
      </c>
      <c r="M959" s="60">
        <v>0</v>
      </c>
      <c r="N959" s="61">
        <v>0</v>
      </c>
    </row>
    <row r="960" spans="1:14" ht="15" x14ac:dyDescent="0.3">
      <c r="A960" s="54" t="s">
        <v>145</v>
      </c>
      <c r="B960" s="55" t="s">
        <v>44</v>
      </c>
      <c r="C960" s="60">
        <v>15054</v>
      </c>
      <c r="D960" s="60">
        <v>69</v>
      </c>
      <c r="E960" s="60">
        <v>0</v>
      </c>
      <c r="F960" s="60">
        <v>0</v>
      </c>
      <c r="G960" s="60">
        <v>0</v>
      </c>
      <c r="H960" s="60">
        <v>15123</v>
      </c>
      <c r="I960" s="60">
        <v>-15123</v>
      </c>
      <c r="J960" s="60">
        <v>0</v>
      </c>
      <c r="K960" s="60">
        <v>0</v>
      </c>
      <c r="L960" s="60">
        <v>0</v>
      </c>
      <c r="M960" s="60">
        <v>0</v>
      </c>
      <c r="N960" s="61">
        <v>0</v>
      </c>
    </row>
    <row r="961" spans="1:14" ht="15" x14ac:dyDescent="0.3">
      <c r="A961" s="54" t="s">
        <v>145</v>
      </c>
      <c r="B961" s="55" t="s">
        <v>45</v>
      </c>
      <c r="C961" s="60">
        <v>14321</v>
      </c>
      <c r="D961" s="60">
        <v>-55</v>
      </c>
      <c r="E961" s="60">
        <v>0</v>
      </c>
      <c r="F961" s="60">
        <v>0</v>
      </c>
      <c r="G961" s="60">
        <v>0</v>
      </c>
      <c r="H961" s="60">
        <v>14266</v>
      </c>
      <c r="I961" s="60">
        <v>-14266</v>
      </c>
      <c r="J961" s="60">
        <v>0</v>
      </c>
      <c r="K961" s="60">
        <v>0</v>
      </c>
      <c r="L961" s="60">
        <v>0</v>
      </c>
      <c r="M961" s="60">
        <v>0</v>
      </c>
      <c r="N961" s="61">
        <v>0</v>
      </c>
    </row>
    <row r="962" spans="1:14" ht="15" x14ac:dyDescent="0.3">
      <c r="A962" s="54" t="s">
        <v>145</v>
      </c>
      <c r="B962" s="55" t="s">
        <v>46</v>
      </c>
      <c r="C962" s="60">
        <v>15439</v>
      </c>
      <c r="D962" s="60">
        <v>-1429</v>
      </c>
      <c r="E962" s="60">
        <v>0</v>
      </c>
      <c r="F962" s="60">
        <v>0</v>
      </c>
      <c r="G962" s="60">
        <v>0</v>
      </c>
      <c r="H962" s="60">
        <v>14010</v>
      </c>
      <c r="I962" s="60">
        <v>-14010</v>
      </c>
      <c r="J962" s="60">
        <v>0</v>
      </c>
      <c r="K962" s="60">
        <v>0</v>
      </c>
      <c r="L962" s="60">
        <v>0</v>
      </c>
      <c r="M962" s="60">
        <v>0</v>
      </c>
      <c r="N962" s="61">
        <v>0</v>
      </c>
    </row>
    <row r="963" spans="1:14" ht="15" x14ac:dyDescent="0.3">
      <c r="A963" s="54" t="s">
        <v>145</v>
      </c>
      <c r="B963" s="55" t="s">
        <v>47</v>
      </c>
      <c r="C963" s="60">
        <v>13576</v>
      </c>
      <c r="D963" s="60">
        <v>-234</v>
      </c>
      <c r="E963" s="60">
        <v>0</v>
      </c>
      <c r="F963" s="60">
        <v>0</v>
      </c>
      <c r="G963" s="60">
        <v>0</v>
      </c>
      <c r="H963" s="60">
        <v>13342</v>
      </c>
      <c r="I963" s="60">
        <v>-13342</v>
      </c>
      <c r="J963" s="60">
        <v>0</v>
      </c>
      <c r="K963" s="60">
        <v>0</v>
      </c>
      <c r="L963" s="60">
        <v>0</v>
      </c>
      <c r="M963" s="60">
        <v>0</v>
      </c>
      <c r="N963" s="61">
        <v>0</v>
      </c>
    </row>
    <row r="964" spans="1:14" ht="15" x14ac:dyDescent="0.3">
      <c r="A964" s="54" t="s">
        <v>145</v>
      </c>
      <c r="B964" s="55" t="s">
        <v>48</v>
      </c>
      <c r="C964" s="60">
        <v>13763</v>
      </c>
      <c r="D964" s="60">
        <v>-41</v>
      </c>
      <c r="E964" s="60">
        <v>0</v>
      </c>
      <c r="F964" s="60">
        <v>0</v>
      </c>
      <c r="G964" s="60">
        <v>0</v>
      </c>
      <c r="H964" s="60">
        <v>13722</v>
      </c>
      <c r="I964" s="60">
        <v>-13722</v>
      </c>
      <c r="J964" s="60">
        <v>0</v>
      </c>
      <c r="K964" s="60">
        <v>201</v>
      </c>
      <c r="L964" s="60">
        <v>-201</v>
      </c>
      <c r="M964" s="60">
        <v>0</v>
      </c>
      <c r="N964" s="61">
        <v>0</v>
      </c>
    </row>
    <row r="965" spans="1:14" ht="15" x14ac:dyDescent="0.3">
      <c r="A965" s="54" t="s">
        <v>145</v>
      </c>
      <c r="B965" s="55" t="s">
        <v>49</v>
      </c>
      <c r="C965" s="60">
        <v>13688</v>
      </c>
      <c r="D965" s="60">
        <v>122</v>
      </c>
      <c r="E965" s="60">
        <v>0</v>
      </c>
      <c r="F965" s="60">
        <v>0</v>
      </c>
      <c r="G965" s="60">
        <v>0</v>
      </c>
      <c r="H965" s="60">
        <v>13810</v>
      </c>
      <c r="I965" s="60">
        <v>-13810</v>
      </c>
      <c r="J965" s="60">
        <v>0</v>
      </c>
      <c r="K965" s="60">
        <v>0</v>
      </c>
      <c r="L965" s="60">
        <v>0</v>
      </c>
      <c r="M965" s="60">
        <v>0</v>
      </c>
      <c r="N965" s="61">
        <v>0</v>
      </c>
    </row>
    <row r="966" spans="1:14" ht="15" x14ac:dyDescent="0.3">
      <c r="A966" s="54" t="s">
        <v>145</v>
      </c>
      <c r="B966" s="55" t="s">
        <v>50</v>
      </c>
      <c r="C966" s="60">
        <v>14403</v>
      </c>
      <c r="D966" s="60">
        <v>-84</v>
      </c>
      <c r="E966" s="60">
        <v>0</v>
      </c>
      <c r="F966" s="60">
        <v>0</v>
      </c>
      <c r="G966" s="60">
        <v>0</v>
      </c>
      <c r="H966" s="60">
        <v>14319</v>
      </c>
      <c r="I966" s="60">
        <v>-14319</v>
      </c>
      <c r="J966" s="60">
        <v>0</v>
      </c>
      <c r="K966" s="60">
        <v>0</v>
      </c>
      <c r="L966" s="60">
        <v>0</v>
      </c>
      <c r="M966" s="60">
        <v>0</v>
      </c>
      <c r="N966" s="61">
        <v>0</v>
      </c>
    </row>
    <row r="967" spans="1:14" ht="15" x14ac:dyDescent="0.3">
      <c r="A967" s="54" t="s">
        <v>145</v>
      </c>
      <c r="B967" s="55" t="s">
        <v>51</v>
      </c>
      <c r="C967" s="60">
        <v>12212</v>
      </c>
      <c r="D967" s="60">
        <v>-81</v>
      </c>
      <c r="E967" s="60">
        <v>0</v>
      </c>
      <c r="F967" s="60">
        <v>0</v>
      </c>
      <c r="G967" s="60">
        <v>0</v>
      </c>
      <c r="H967" s="60">
        <v>12131</v>
      </c>
      <c r="I967" s="60">
        <v>-12131</v>
      </c>
      <c r="J967" s="60">
        <v>0</v>
      </c>
      <c r="K967" s="60">
        <v>0</v>
      </c>
      <c r="L967" s="60">
        <v>0</v>
      </c>
      <c r="M967" s="60">
        <v>0</v>
      </c>
      <c r="N967" s="61">
        <v>0</v>
      </c>
    </row>
    <row r="968" spans="1:14" ht="15" x14ac:dyDescent="0.3">
      <c r="A968" s="54" t="s">
        <v>145</v>
      </c>
      <c r="B968" s="55" t="s">
        <v>52</v>
      </c>
      <c r="C968" s="60">
        <v>12020</v>
      </c>
      <c r="D968" s="60">
        <v>0</v>
      </c>
      <c r="E968" s="60">
        <v>0</v>
      </c>
      <c r="F968" s="60">
        <v>0</v>
      </c>
      <c r="G968" s="60">
        <v>0</v>
      </c>
      <c r="H968" s="60">
        <v>12020</v>
      </c>
      <c r="I968" s="60">
        <v>-12020</v>
      </c>
      <c r="J968" s="60">
        <v>0</v>
      </c>
      <c r="K968" s="60">
        <v>0</v>
      </c>
      <c r="L968" s="60">
        <v>0</v>
      </c>
      <c r="M968" s="60">
        <v>0</v>
      </c>
      <c r="N968" s="61">
        <v>0</v>
      </c>
    </row>
    <row r="969" spans="1:14" ht="15" x14ac:dyDescent="0.3">
      <c r="A969" s="54" t="s">
        <v>145</v>
      </c>
      <c r="B969" s="55" t="s">
        <v>53</v>
      </c>
      <c r="C969" s="60">
        <v>11445</v>
      </c>
      <c r="D969" s="60">
        <v>0</v>
      </c>
      <c r="E969" s="60">
        <v>0</v>
      </c>
      <c r="F969" s="60">
        <v>0</v>
      </c>
      <c r="G969" s="60">
        <v>0</v>
      </c>
      <c r="H969" s="60">
        <v>11445</v>
      </c>
      <c r="I969" s="60">
        <v>-11445</v>
      </c>
      <c r="J969" s="60">
        <v>0</v>
      </c>
      <c r="K969" s="60">
        <v>0</v>
      </c>
      <c r="L969" s="60">
        <v>0</v>
      </c>
      <c r="M969" s="60">
        <v>0</v>
      </c>
      <c r="N969" s="61">
        <v>0</v>
      </c>
    </row>
    <row r="970" spans="1:14" ht="15" x14ac:dyDescent="0.3">
      <c r="A970" s="54" t="s">
        <v>145</v>
      </c>
      <c r="B970" s="55" t="s">
        <v>54</v>
      </c>
      <c r="C970" s="60">
        <v>11290</v>
      </c>
      <c r="D970" s="60">
        <v>0</v>
      </c>
      <c r="E970" s="60">
        <v>0</v>
      </c>
      <c r="F970" s="60">
        <v>0</v>
      </c>
      <c r="G970" s="60">
        <v>0</v>
      </c>
      <c r="H970" s="60">
        <v>11290</v>
      </c>
      <c r="I970" s="60">
        <v>-11290</v>
      </c>
      <c r="J970" s="60">
        <v>0</v>
      </c>
      <c r="K970" s="60">
        <v>0</v>
      </c>
      <c r="L970" s="60">
        <v>0</v>
      </c>
      <c r="M970" s="60">
        <v>0</v>
      </c>
      <c r="N970" s="61">
        <v>0</v>
      </c>
    </row>
    <row r="971" spans="1:14" ht="15" x14ac:dyDescent="0.3">
      <c r="A971" s="54" t="s">
        <v>145</v>
      </c>
      <c r="B971" s="55" t="s">
        <v>55</v>
      </c>
      <c r="C971" s="60">
        <v>10750</v>
      </c>
      <c r="D971" s="60">
        <v>0</v>
      </c>
      <c r="E971" s="60">
        <v>0</v>
      </c>
      <c r="F971" s="60">
        <v>0</v>
      </c>
      <c r="G971" s="60">
        <v>0</v>
      </c>
      <c r="H971" s="60">
        <v>10750</v>
      </c>
      <c r="I971" s="60">
        <v>-10750</v>
      </c>
      <c r="J971" s="60">
        <v>0</v>
      </c>
      <c r="K971" s="60">
        <v>0</v>
      </c>
      <c r="L971" s="60">
        <v>0</v>
      </c>
      <c r="M971" s="60">
        <v>0</v>
      </c>
      <c r="N971" s="61">
        <v>0</v>
      </c>
    </row>
    <row r="972" spans="1:14" ht="15" x14ac:dyDescent="0.3">
      <c r="A972" s="54" t="s">
        <v>145</v>
      </c>
      <c r="B972" s="55" t="s">
        <v>56</v>
      </c>
      <c r="C972" s="60">
        <v>2437</v>
      </c>
      <c r="D972" s="60">
        <v>0</v>
      </c>
      <c r="E972" s="60">
        <v>0</v>
      </c>
      <c r="F972" s="60">
        <v>0</v>
      </c>
      <c r="G972" s="60">
        <v>0</v>
      </c>
      <c r="H972" s="60">
        <v>2437</v>
      </c>
      <c r="I972" s="60">
        <v>-2437</v>
      </c>
      <c r="J972" s="60">
        <v>0</v>
      </c>
      <c r="K972" s="60">
        <v>0</v>
      </c>
      <c r="L972" s="60">
        <v>0</v>
      </c>
      <c r="M972" s="60">
        <v>0</v>
      </c>
      <c r="N972" s="61">
        <v>0</v>
      </c>
    </row>
    <row r="973" spans="1:14" ht="15" x14ac:dyDescent="0.3">
      <c r="A973" s="54" t="s">
        <v>145</v>
      </c>
      <c r="B973" s="55" t="s">
        <v>57</v>
      </c>
      <c r="C973" s="60">
        <v>2649</v>
      </c>
      <c r="D973" s="60">
        <v>0</v>
      </c>
      <c r="E973" s="60">
        <v>0</v>
      </c>
      <c r="F973" s="60">
        <v>0</v>
      </c>
      <c r="G973" s="60">
        <v>0</v>
      </c>
      <c r="H973" s="60">
        <v>2649</v>
      </c>
      <c r="I973" s="60">
        <v>-2649</v>
      </c>
      <c r="J973" s="60">
        <v>0</v>
      </c>
      <c r="K973" s="60">
        <v>936</v>
      </c>
      <c r="L973" s="60">
        <v>-936</v>
      </c>
      <c r="M973" s="60">
        <v>0</v>
      </c>
      <c r="N973" s="61">
        <v>0</v>
      </c>
    </row>
    <row r="974" spans="1:14" ht="15" x14ac:dyDescent="0.3">
      <c r="A974" s="54" t="s">
        <v>146</v>
      </c>
      <c r="B974" s="55" t="s">
        <v>47</v>
      </c>
      <c r="C974" s="60">
        <v>2728551</v>
      </c>
      <c r="D974" s="60">
        <v>-6636</v>
      </c>
      <c r="E974" s="60">
        <v>0</v>
      </c>
      <c r="F974" s="60">
        <v>0</v>
      </c>
      <c r="G974" s="60">
        <v>0</v>
      </c>
      <c r="H974" s="60">
        <v>2721915</v>
      </c>
      <c r="I974" s="60">
        <v>-2721915</v>
      </c>
      <c r="J974" s="60">
        <v>0</v>
      </c>
      <c r="K974" s="60">
        <v>0</v>
      </c>
      <c r="L974" s="60">
        <v>0</v>
      </c>
      <c r="M974" s="60">
        <v>0</v>
      </c>
      <c r="N974" s="61">
        <v>0</v>
      </c>
    </row>
    <row r="975" spans="1:14" ht="15" x14ac:dyDescent="0.3">
      <c r="A975" s="54" t="s">
        <v>146</v>
      </c>
      <c r="B975" s="55" t="s">
        <v>48</v>
      </c>
      <c r="C975" s="60">
        <v>2274351</v>
      </c>
      <c r="D975" s="60">
        <v>-19599</v>
      </c>
      <c r="E975" s="60">
        <v>0</v>
      </c>
      <c r="F975" s="60">
        <v>0</v>
      </c>
      <c r="G975" s="60">
        <v>0</v>
      </c>
      <c r="H975" s="60">
        <v>2254752</v>
      </c>
      <c r="I975" s="60">
        <v>-2254752</v>
      </c>
      <c r="J975" s="60">
        <v>0</v>
      </c>
      <c r="K975" s="60">
        <v>678810</v>
      </c>
      <c r="L975" s="60">
        <v>-678810</v>
      </c>
      <c r="M975" s="60">
        <v>0</v>
      </c>
      <c r="N975" s="61">
        <v>0</v>
      </c>
    </row>
    <row r="976" spans="1:14" ht="15" x14ac:dyDescent="0.3">
      <c r="A976" s="54" t="s">
        <v>146</v>
      </c>
      <c r="B976" s="55" t="s">
        <v>49</v>
      </c>
      <c r="C976" s="60">
        <v>10753806</v>
      </c>
      <c r="D976" s="60">
        <v>-8365603</v>
      </c>
      <c r="E976" s="60">
        <v>0</v>
      </c>
      <c r="F976" s="60">
        <v>0</v>
      </c>
      <c r="G976" s="60">
        <v>0</v>
      </c>
      <c r="H976" s="60">
        <v>2388203</v>
      </c>
      <c r="I976" s="60">
        <v>-2388203</v>
      </c>
      <c r="J976" s="60">
        <v>0</v>
      </c>
      <c r="K976" s="60">
        <v>56058</v>
      </c>
      <c r="L976" s="60">
        <v>-56058</v>
      </c>
      <c r="M976" s="60">
        <v>0</v>
      </c>
      <c r="N976" s="61">
        <v>0</v>
      </c>
    </row>
    <row r="977" spans="1:14" ht="15" x14ac:dyDescent="0.3">
      <c r="A977" s="54" t="s">
        <v>146</v>
      </c>
      <c r="B977" s="55" t="s">
        <v>50</v>
      </c>
      <c r="C977" s="60">
        <v>2226982</v>
      </c>
      <c r="D977" s="60">
        <v>-11851</v>
      </c>
      <c r="E977" s="60">
        <v>0</v>
      </c>
      <c r="F977" s="60">
        <v>0</v>
      </c>
      <c r="G977" s="60">
        <v>0</v>
      </c>
      <c r="H977" s="60">
        <v>2215131</v>
      </c>
      <c r="I977" s="60">
        <v>-2215131</v>
      </c>
      <c r="J977" s="60">
        <v>0</v>
      </c>
      <c r="K977" s="60">
        <v>30173</v>
      </c>
      <c r="L977" s="60">
        <v>-30173</v>
      </c>
      <c r="M977" s="60">
        <v>0</v>
      </c>
      <c r="N977" s="61">
        <v>0</v>
      </c>
    </row>
    <row r="978" spans="1:14" ht="15" x14ac:dyDescent="0.3">
      <c r="A978" s="54" t="s">
        <v>146</v>
      </c>
      <c r="B978" s="55" t="s">
        <v>51</v>
      </c>
      <c r="C978" s="60">
        <v>1814700</v>
      </c>
      <c r="D978" s="60">
        <v>-1391</v>
      </c>
      <c r="E978" s="60">
        <v>0</v>
      </c>
      <c r="F978" s="60">
        <v>0</v>
      </c>
      <c r="G978" s="60">
        <v>0</v>
      </c>
      <c r="H978" s="60">
        <v>1813309</v>
      </c>
      <c r="I978" s="60">
        <v>-1813309</v>
      </c>
      <c r="J978" s="60">
        <v>0</v>
      </c>
      <c r="K978" s="60">
        <v>321229</v>
      </c>
      <c r="L978" s="60">
        <v>-321229</v>
      </c>
      <c r="M978" s="60">
        <v>0</v>
      </c>
      <c r="N978" s="61">
        <v>0</v>
      </c>
    </row>
    <row r="979" spans="1:14" ht="15" x14ac:dyDescent="0.3">
      <c r="A979" s="54" t="s">
        <v>146</v>
      </c>
      <c r="B979" s="55" t="s">
        <v>52</v>
      </c>
      <c r="C979" s="60">
        <v>1665446</v>
      </c>
      <c r="D979" s="60">
        <v>-9751</v>
      </c>
      <c r="E979" s="60">
        <v>0</v>
      </c>
      <c r="F979" s="60">
        <v>0</v>
      </c>
      <c r="G979" s="60">
        <v>0</v>
      </c>
      <c r="H979" s="60">
        <v>1655695</v>
      </c>
      <c r="I979" s="60">
        <v>-1655695</v>
      </c>
      <c r="J979" s="60">
        <v>0</v>
      </c>
      <c r="K979" s="60">
        <v>80562</v>
      </c>
      <c r="L979" s="60">
        <v>-80562</v>
      </c>
      <c r="M979" s="60">
        <v>0</v>
      </c>
      <c r="N979" s="61">
        <v>0</v>
      </c>
    </row>
    <row r="980" spans="1:14" ht="15" x14ac:dyDescent="0.3">
      <c r="A980" s="54" t="s">
        <v>146</v>
      </c>
      <c r="B980" s="55" t="s">
        <v>53</v>
      </c>
      <c r="C980" s="60">
        <v>1483563</v>
      </c>
      <c r="D980" s="60">
        <v>-45211</v>
      </c>
      <c r="E980" s="60">
        <v>0</v>
      </c>
      <c r="F980" s="60">
        <v>0</v>
      </c>
      <c r="G980" s="60">
        <v>0</v>
      </c>
      <c r="H980" s="60">
        <v>1438352</v>
      </c>
      <c r="I980" s="60">
        <v>-1438352</v>
      </c>
      <c r="J980" s="60">
        <v>0</v>
      </c>
      <c r="K980" s="60">
        <v>60719</v>
      </c>
      <c r="L980" s="60">
        <v>-60719</v>
      </c>
      <c r="M980" s="60">
        <v>0</v>
      </c>
      <c r="N980" s="61">
        <v>0</v>
      </c>
    </row>
    <row r="981" spans="1:14" ht="15" x14ac:dyDescent="0.3">
      <c r="A981" s="54" t="s">
        <v>146</v>
      </c>
      <c r="B981" s="55" t="s">
        <v>54</v>
      </c>
      <c r="C981" s="60">
        <v>1157328</v>
      </c>
      <c r="D981" s="60">
        <v>-7149</v>
      </c>
      <c r="E981" s="60">
        <v>0</v>
      </c>
      <c r="F981" s="60">
        <v>0</v>
      </c>
      <c r="G981" s="60">
        <v>0</v>
      </c>
      <c r="H981" s="60">
        <v>1150179</v>
      </c>
      <c r="I981" s="60">
        <v>-1150179</v>
      </c>
      <c r="J981" s="60">
        <v>0</v>
      </c>
      <c r="K981" s="60">
        <v>9406</v>
      </c>
      <c r="L981" s="60">
        <v>-9406</v>
      </c>
      <c r="M981" s="60">
        <v>0</v>
      </c>
      <c r="N981" s="61">
        <v>0</v>
      </c>
    </row>
    <row r="982" spans="1:14" ht="15" x14ac:dyDescent="0.3">
      <c r="A982" s="54" t="s">
        <v>146</v>
      </c>
      <c r="B982" s="55" t="s">
        <v>55</v>
      </c>
      <c r="C982" s="60">
        <v>1032145</v>
      </c>
      <c r="D982" s="60">
        <v>-38270</v>
      </c>
      <c r="E982" s="60">
        <v>0</v>
      </c>
      <c r="F982" s="60">
        <v>0</v>
      </c>
      <c r="G982" s="60">
        <v>0</v>
      </c>
      <c r="H982" s="60">
        <v>993875</v>
      </c>
      <c r="I982" s="60">
        <v>-993875</v>
      </c>
      <c r="J982" s="60">
        <v>0</v>
      </c>
      <c r="K982" s="60">
        <v>26991</v>
      </c>
      <c r="L982" s="60">
        <v>-26991</v>
      </c>
      <c r="M982" s="60">
        <v>0</v>
      </c>
      <c r="N982" s="61">
        <v>0</v>
      </c>
    </row>
    <row r="983" spans="1:14" ht="15" x14ac:dyDescent="0.3">
      <c r="A983" s="54" t="s">
        <v>146</v>
      </c>
      <c r="B983" s="55" t="s">
        <v>56</v>
      </c>
      <c r="C983" s="60">
        <v>983323</v>
      </c>
      <c r="D983" s="60">
        <v>-36229</v>
      </c>
      <c r="E983" s="60">
        <v>0</v>
      </c>
      <c r="F983" s="60">
        <v>0</v>
      </c>
      <c r="G983" s="60">
        <v>0</v>
      </c>
      <c r="H983" s="60">
        <v>947094</v>
      </c>
      <c r="I983" s="60">
        <v>-947094</v>
      </c>
      <c r="J983" s="60">
        <v>0</v>
      </c>
      <c r="K983" s="60">
        <v>34579</v>
      </c>
      <c r="L983" s="60">
        <v>-34579</v>
      </c>
      <c r="M983" s="60">
        <v>0</v>
      </c>
      <c r="N983" s="61">
        <v>0</v>
      </c>
    </row>
    <row r="984" spans="1:14" ht="15" x14ac:dyDescent="0.3">
      <c r="A984" s="54" t="s">
        <v>146</v>
      </c>
      <c r="B984" s="55" t="s">
        <v>57</v>
      </c>
      <c r="C984" s="60">
        <v>568206</v>
      </c>
      <c r="D984" s="60">
        <v>-25898</v>
      </c>
      <c r="E984" s="60">
        <v>0</v>
      </c>
      <c r="F984" s="60">
        <v>0</v>
      </c>
      <c r="G984" s="60">
        <v>0</v>
      </c>
      <c r="H984" s="60">
        <v>542308</v>
      </c>
      <c r="I984" s="60">
        <v>-542308</v>
      </c>
      <c r="J984" s="60">
        <v>0</v>
      </c>
      <c r="K984" s="60">
        <v>19339</v>
      </c>
      <c r="L984" s="60">
        <v>-19339</v>
      </c>
      <c r="M984" s="60">
        <v>0</v>
      </c>
      <c r="N984" s="62">
        <v>0</v>
      </c>
    </row>
    <row r="985" spans="1:14" ht="15" x14ac:dyDescent="0.3">
      <c r="A985" s="54" t="s">
        <v>147</v>
      </c>
      <c r="B985" s="55" t="s">
        <v>55</v>
      </c>
      <c r="C985" s="60">
        <v>10688377</v>
      </c>
      <c r="D985" s="60">
        <v>-719349</v>
      </c>
      <c r="E985" s="60">
        <v>0</v>
      </c>
      <c r="F985" s="60">
        <v>0</v>
      </c>
      <c r="G985" s="60">
        <v>0</v>
      </c>
      <c r="H985" s="60">
        <v>9969028</v>
      </c>
      <c r="I985" s="60">
        <v>-9969028</v>
      </c>
      <c r="J985" s="60">
        <v>0</v>
      </c>
      <c r="K985" s="60">
        <v>491011</v>
      </c>
      <c r="L985" s="60">
        <v>-491011</v>
      </c>
      <c r="M985" s="60">
        <v>0</v>
      </c>
      <c r="N985" s="62">
        <v>0</v>
      </c>
    </row>
    <row r="986" spans="1:14" ht="15" x14ac:dyDescent="0.3">
      <c r="A986" s="54" t="s">
        <v>147</v>
      </c>
      <c r="B986" s="55" t="s">
        <v>57</v>
      </c>
      <c r="C986" s="60">
        <v>1126405</v>
      </c>
      <c r="D986" s="60">
        <v>-7158</v>
      </c>
      <c r="E986" s="60">
        <v>0</v>
      </c>
      <c r="F986" s="60">
        <v>0</v>
      </c>
      <c r="G986" s="60">
        <v>0</v>
      </c>
      <c r="H986" s="60">
        <v>1119247</v>
      </c>
      <c r="I986" s="60">
        <v>-1119247</v>
      </c>
      <c r="J986" s="60">
        <v>0</v>
      </c>
      <c r="K986" s="60">
        <v>1889</v>
      </c>
      <c r="L986" s="60">
        <v>-1889</v>
      </c>
      <c r="M986" s="60">
        <v>0</v>
      </c>
      <c r="N986" s="62">
        <v>0</v>
      </c>
    </row>
    <row r="987" spans="1:14" ht="15" x14ac:dyDescent="0.3">
      <c r="A987" s="54" t="s">
        <v>147</v>
      </c>
      <c r="B987" s="55" t="s">
        <v>60</v>
      </c>
      <c r="C987" s="60">
        <v>6239426</v>
      </c>
      <c r="D987" s="60">
        <v>-406538</v>
      </c>
      <c r="E987" s="60">
        <v>0</v>
      </c>
      <c r="F987" s="60">
        <v>0</v>
      </c>
      <c r="G987" s="60">
        <v>0</v>
      </c>
      <c r="H987" s="60">
        <v>5832888</v>
      </c>
      <c r="I987" s="60">
        <v>-5832888</v>
      </c>
      <c r="J987" s="60">
        <v>0</v>
      </c>
      <c r="K987" s="60">
        <v>1808</v>
      </c>
      <c r="L987" s="60">
        <v>-1808</v>
      </c>
      <c r="M987" s="60">
        <v>0</v>
      </c>
      <c r="N987" s="62">
        <v>0</v>
      </c>
    </row>
    <row r="988" spans="1:14" ht="15" x14ac:dyDescent="0.3">
      <c r="A988" s="54" t="s">
        <v>148</v>
      </c>
      <c r="B988" s="55" t="s">
        <v>71</v>
      </c>
      <c r="C988" s="60">
        <v>638768</v>
      </c>
      <c r="D988" s="60">
        <v>-8726</v>
      </c>
      <c r="E988" s="60">
        <v>0</v>
      </c>
      <c r="F988" s="60">
        <v>0</v>
      </c>
      <c r="G988" s="60">
        <v>0</v>
      </c>
      <c r="H988" s="60">
        <v>630042</v>
      </c>
      <c r="I988" s="60">
        <v>0</v>
      </c>
      <c r="J988" s="60">
        <v>630042</v>
      </c>
      <c r="K988" s="60">
        <v>0</v>
      </c>
      <c r="L988" s="60">
        <v>0</v>
      </c>
      <c r="M988" s="60">
        <v>0</v>
      </c>
      <c r="N988" s="61">
        <v>630042</v>
      </c>
    </row>
    <row r="989" spans="1:14" ht="15" x14ac:dyDescent="0.3">
      <c r="A989" s="54" t="s">
        <v>148</v>
      </c>
      <c r="B989" s="55" t="s">
        <v>39</v>
      </c>
      <c r="C989" s="60">
        <v>2509</v>
      </c>
      <c r="D989" s="60">
        <v>0</v>
      </c>
      <c r="E989" s="60">
        <v>0</v>
      </c>
      <c r="F989" s="60">
        <v>0</v>
      </c>
      <c r="G989" s="60">
        <v>0</v>
      </c>
      <c r="H989" s="60">
        <v>2509</v>
      </c>
      <c r="I989" s="60">
        <v>0</v>
      </c>
      <c r="J989" s="60">
        <v>2509</v>
      </c>
      <c r="K989" s="60">
        <v>0</v>
      </c>
      <c r="L989" s="60">
        <v>0</v>
      </c>
      <c r="M989" s="60">
        <v>0</v>
      </c>
      <c r="N989" s="61">
        <v>2509</v>
      </c>
    </row>
    <row r="990" spans="1:14" ht="15" x14ac:dyDescent="0.3">
      <c r="A990" s="54" t="s">
        <v>148</v>
      </c>
      <c r="B990" s="55" t="s">
        <v>40</v>
      </c>
      <c r="C990" s="60">
        <v>468288</v>
      </c>
      <c r="D990" s="60">
        <v>0</v>
      </c>
      <c r="E990" s="60">
        <v>0</v>
      </c>
      <c r="F990" s="60">
        <v>0</v>
      </c>
      <c r="G990" s="60">
        <v>0</v>
      </c>
      <c r="H990" s="60">
        <v>468288</v>
      </c>
      <c r="I990" s="60">
        <v>0</v>
      </c>
      <c r="J990" s="60">
        <v>468288</v>
      </c>
      <c r="K990" s="60">
        <v>0</v>
      </c>
      <c r="L990" s="60">
        <v>0</v>
      </c>
      <c r="M990" s="60">
        <v>0</v>
      </c>
      <c r="N990" s="61">
        <v>468288</v>
      </c>
    </row>
    <row r="991" spans="1:14" ht="15" x14ac:dyDescent="0.3">
      <c r="A991" s="54" t="s">
        <v>148</v>
      </c>
      <c r="B991" s="55" t="s">
        <v>42</v>
      </c>
      <c r="C991" s="60">
        <v>321317</v>
      </c>
      <c r="D991" s="60">
        <v>0</v>
      </c>
      <c r="E991" s="60">
        <v>0</v>
      </c>
      <c r="F991" s="60">
        <v>0</v>
      </c>
      <c r="G991" s="60">
        <v>0</v>
      </c>
      <c r="H991" s="60">
        <v>321317</v>
      </c>
      <c r="I991" s="60">
        <v>0</v>
      </c>
      <c r="J991" s="60">
        <v>321317</v>
      </c>
      <c r="K991" s="60">
        <v>0</v>
      </c>
      <c r="L991" s="60">
        <v>0</v>
      </c>
      <c r="M991" s="60">
        <v>0</v>
      </c>
      <c r="N991" s="61">
        <v>321317</v>
      </c>
    </row>
    <row r="992" spans="1:14" ht="15" x14ac:dyDescent="0.3">
      <c r="A992" s="54" t="s">
        <v>148</v>
      </c>
      <c r="B992" s="55" t="s">
        <v>44</v>
      </c>
      <c r="C992" s="60">
        <v>224217</v>
      </c>
      <c r="D992" s="60">
        <v>0</v>
      </c>
      <c r="E992" s="60">
        <v>0</v>
      </c>
      <c r="F992" s="60">
        <v>0</v>
      </c>
      <c r="G992" s="60">
        <v>0</v>
      </c>
      <c r="H992" s="60">
        <v>224217</v>
      </c>
      <c r="I992" s="60">
        <v>0</v>
      </c>
      <c r="J992" s="60">
        <v>224217</v>
      </c>
      <c r="K992" s="60">
        <v>0</v>
      </c>
      <c r="L992" s="60">
        <v>0</v>
      </c>
      <c r="M992" s="60">
        <v>0</v>
      </c>
      <c r="N992" s="61">
        <v>224217</v>
      </c>
    </row>
    <row r="993" spans="1:14" ht="15" x14ac:dyDescent="0.3">
      <c r="A993" s="54" t="s">
        <v>148</v>
      </c>
      <c r="B993" s="55" t="s">
        <v>46</v>
      </c>
      <c r="C993" s="60">
        <v>138065</v>
      </c>
      <c r="D993" s="60">
        <v>0</v>
      </c>
      <c r="E993" s="60">
        <v>0</v>
      </c>
      <c r="F993" s="60">
        <v>0</v>
      </c>
      <c r="G993" s="60">
        <v>0</v>
      </c>
      <c r="H993" s="60">
        <v>138065</v>
      </c>
      <c r="I993" s="60">
        <v>0</v>
      </c>
      <c r="J993" s="60">
        <v>138065</v>
      </c>
      <c r="K993" s="60">
        <v>0</v>
      </c>
      <c r="L993" s="60">
        <v>0</v>
      </c>
      <c r="M993" s="60">
        <v>0</v>
      </c>
      <c r="N993" s="61">
        <v>138065</v>
      </c>
    </row>
    <row r="994" spans="1:14" ht="15" x14ac:dyDescent="0.3">
      <c r="A994" s="54" t="s">
        <v>148</v>
      </c>
      <c r="B994" s="55" t="s">
        <v>48</v>
      </c>
      <c r="C994" s="60">
        <v>32181</v>
      </c>
      <c r="D994" s="60">
        <v>0</v>
      </c>
      <c r="E994" s="60">
        <v>0</v>
      </c>
      <c r="F994" s="60">
        <v>0</v>
      </c>
      <c r="G994" s="60">
        <v>0</v>
      </c>
      <c r="H994" s="60">
        <v>32181</v>
      </c>
      <c r="I994" s="60">
        <v>0</v>
      </c>
      <c r="J994" s="60">
        <v>32181</v>
      </c>
      <c r="K994" s="60">
        <v>0</v>
      </c>
      <c r="L994" s="60">
        <v>0</v>
      </c>
      <c r="M994" s="60">
        <v>0</v>
      </c>
      <c r="N994" s="61">
        <v>32181</v>
      </c>
    </row>
    <row r="995" spans="1:14" ht="15" x14ac:dyDescent="0.3">
      <c r="A995" s="54" t="s">
        <v>149</v>
      </c>
      <c r="B995" s="55" t="s">
        <v>70</v>
      </c>
      <c r="C995" s="60">
        <v>2514987</v>
      </c>
      <c r="D995" s="60">
        <v>-2270536</v>
      </c>
      <c r="E995" s="60">
        <v>0</v>
      </c>
      <c r="F995" s="60">
        <v>0</v>
      </c>
      <c r="G995" s="60">
        <v>0</v>
      </c>
      <c r="H995" s="60">
        <v>244451</v>
      </c>
      <c r="I995" s="60">
        <v>-244451</v>
      </c>
      <c r="J995" s="60">
        <v>0</v>
      </c>
      <c r="K995" s="60">
        <v>0</v>
      </c>
      <c r="L995" s="60">
        <v>0</v>
      </c>
      <c r="M995" s="60">
        <v>0</v>
      </c>
      <c r="N995" s="61">
        <v>0</v>
      </c>
    </row>
    <row r="996" spans="1:14" ht="15" x14ac:dyDescent="0.3">
      <c r="A996" s="54" t="s">
        <v>149</v>
      </c>
      <c r="B996" s="55" t="s">
        <v>71</v>
      </c>
      <c r="C996" s="60">
        <v>2402029</v>
      </c>
      <c r="D996" s="60">
        <v>-2020883</v>
      </c>
      <c r="E996" s="60">
        <v>0</v>
      </c>
      <c r="F996" s="60">
        <v>0</v>
      </c>
      <c r="G996" s="60">
        <v>0</v>
      </c>
      <c r="H996" s="60">
        <v>381146</v>
      </c>
      <c r="I996" s="60">
        <v>-381146</v>
      </c>
      <c r="J996" s="60">
        <v>0</v>
      </c>
      <c r="K996" s="60">
        <v>0</v>
      </c>
      <c r="L996" s="60">
        <v>0</v>
      </c>
      <c r="M996" s="60">
        <v>0</v>
      </c>
      <c r="N996" s="61">
        <v>0</v>
      </c>
    </row>
    <row r="997" spans="1:14" ht="15" x14ac:dyDescent="0.3">
      <c r="A997" s="54" t="s">
        <v>149</v>
      </c>
      <c r="B997" s="55" t="s">
        <v>39</v>
      </c>
      <c r="C997" s="60">
        <v>2841846</v>
      </c>
      <c r="D997" s="60">
        <v>-2455942</v>
      </c>
      <c r="E997" s="60">
        <v>0</v>
      </c>
      <c r="F997" s="60">
        <v>0</v>
      </c>
      <c r="G997" s="60">
        <v>0</v>
      </c>
      <c r="H997" s="60">
        <v>385904</v>
      </c>
      <c r="I997" s="60">
        <v>-385904</v>
      </c>
      <c r="J997" s="60">
        <v>0</v>
      </c>
      <c r="K997" s="60">
        <v>0</v>
      </c>
      <c r="L997" s="60">
        <v>0</v>
      </c>
      <c r="M997" s="60">
        <v>0</v>
      </c>
      <c r="N997" s="61">
        <v>0</v>
      </c>
    </row>
    <row r="998" spans="1:14" ht="15" x14ac:dyDescent="0.3">
      <c r="A998" s="54" t="s">
        <v>149</v>
      </c>
      <c r="B998" s="55" t="s">
        <v>40</v>
      </c>
      <c r="C998" s="60">
        <v>2918896</v>
      </c>
      <c r="D998" s="60">
        <v>-2522522</v>
      </c>
      <c r="E998" s="60">
        <v>0</v>
      </c>
      <c r="F998" s="60">
        <v>0</v>
      </c>
      <c r="G998" s="60">
        <v>0</v>
      </c>
      <c r="H998" s="60">
        <v>396374</v>
      </c>
      <c r="I998" s="60">
        <v>-396374</v>
      </c>
      <c r="J998" s="60">
        <v>0</v>
      </c>
      <c r="K998" s="60">
        <v>0</v>
      </c>
      <c r="L998" s="60">
        <v>0</v>
      </c>
      <c r="M998" s="60">
        <v>0</v>
      </c>
      <c r="N998" s="61">
        <v>0</v>
      </c>
    </row>
    <row r="999" spans="1:14" ht="15" x14ac:dyDescent="0.3">
      <c r="A999" s="54" t="s">
        <v>149</v>
      </c>
      <c r="B999" s="55" t="s">
        <v>41</v>
      </c>
      <c r="C999" s="60">
        <v>3528153</v>
      </c>
      <c r="D999" s="60">
        <v>-2986469</v>
      </c>
      <c r="E999" s="60">
        <v>0</v>
      </c>
      <c r="F999" s="60">
        <v>0</v>
      </c>
      <c r="G999" s="60">
        <v>0</v>
      </c>
      <c r="H999" s="60">
        <v>541684</v>
      </c>
      <c r="I999" s="60">
        <v>-541684</v>
      </c>
      <c r="J999" s="60">
        <v>0</v>
      </c>
      <c r="K999" s="60">
        <v>0</v>
      </c>
      <c r="L999" s="60">
        <v>0</v>
      </c>
      <c r="M999" s="60">
        <v>0</v>
      </c>
      <c r="N999" s="62">
        <v>0</v>
      </c>
    </row>
    <row r="1000" spans="1:14" ht="15" x14ac:dyDescent="0.3">
      <c r="A1000" s="54" t="s">
        <v>149</v>
      </c>
      <c r="B1000" s="55" t="s">
        <v>42</v>
      </c>
      <c r="C1000" s="60">
        <v>5357738</v>
      </c>
      <c r="D1000" s="60">
        <v>-4436409</v>
      </c>
      <c r="E1000" s="60">
        <v>0</v>
      </c>
      <c r="F1000" s="60">
        <v>0</v>
      </c>
      <c r="G1000" s="60">
        <v>0</v>
      </c>
      <c r="H1000" s="60">
        <v>921329</v>
      </c>
      <c r="I1000" s="60">
        <v>-921329</v>
      </c>
      <c r="J1000" s="60">
        <v>0</v>
      </c>
      <c r="K1000" s="60">
        <v>0</v>
      </c>
      <c r="L1000" s="60">
        <v>0</v>
      </c>
      <c r="M1000" s="60">
        <v>0</v>
      </c>
      <c r="N1000" s="62">
        <v>0</v>
      </c>
    </row>
    <row r="1001" spans="1:14" ht="15" x14ac:dyDescent="0.3">
      <c r="A1001" s="54" t="s">
        <v>149</v>
      </c>
      <c r="B1001" s="55" t="s">
        <v>43</v>
      </c>
      <c r="C1001" s="60">
        <v>5370469</v>
      </c>
      <c r="D1001" s="60">
        <v>-4451124</v>
      </c>
      <c r="E1001" s="60">
        <v>0</v>
      </c>
      <c r="F1001" s="60">
        <v>0</v>
      </c>
      <c r="G1001" s="60">
        <v>0</v>
      </c>
      <c r="H1001" s="60">
        <v>919345</v>
      </c>
      <c r="I1001" s="60">
        <v>-919345</v>
      </c>
      <c r="J1001" s="60">
        <v>0</v>
      </c>
      <c r="K1001" s="60">
        <v>0</v>
      </c>
      <c r="L1001" s="60">
        <v>0</v>
      </c>
      <c r="M1001" s="60">
        <v>0</v>
      </c>
      <c r="N1001" s="61">
        <v>0</v>
      </c>
    </row>
    <row r="1002" spans="1:14" ht="15" x14ac:dyDescent="0.3">
      <c r="A1002" s="54" t="s">
        <v>149</v>
      </c>
      <c r="B1002" s="55" t="s">
        <v>44</v>
      </c>
      <c r="C1002" s="60">
        <v>4851118</v>
      </c>
      <c r="D1002" s="60">
        <v>-3968016</v>
      </c>
      <c r="E1002" s="60">
        <v>0</v>
      </c>
      <c r="F1002" s="60">
        <v>0</v>
      </c>
      <c r="G1002" s="60">
        <v>0</v>
      </c>
      <c r="H1002" s="60">
        <v>883102</v>
      </c>
      <c r="I1002" s="60">
        <v>-883102</v>
      </c>
      <c r="J1002" s="60">
        <v>0</v>
      </c>
      <c r="K1002" s="60">
        <v>0</v>
      </c>
      <c r="L1002" s="60">
        <v>0</v>
      </c>
      <c r="M1002" s="60">
        <v>0</v>
      </c>
      <c r="N1002" s="62">
        <v>0</v>
      </c>
    </row>
    <row r="1003" spans="1:14" ht="15" x14ac:dyDescent="0.3">
      <c r="A1003" s="54" t="s">
        <v>149</v>
      </c>
      <c r="B1003" s="55" t="s">
        <v>45</v>
      </c>
      <c r="C1003" s="60">
        <v>4786659</v>
      </c>
      <c r="D1003" s="60">
        <v>-3961084</v>
      </c>
      <c r="E1003" s="60">
        <v>0</v>
      </c>
      <c r="F1003" s="60">
        <v>0</v>
      </c>
      <c r="G1003" s="60">
        <v>0</v>
      </c>
      <c r="H1003" s="60">
        <v>825575</v>
      </c>
      <c r="I1003" s="60">
        <v>-825575</v>
      </c>
      <c r="J1003" s="60">
        <v>0</v>
      </c>
      <c r="K1003" s="60">
        <v>0</v>
      </c>
      <c r="L1003" s="60">
        <v>0</v>
      </c>
      <c r="M1003" s="60">
        <v>0</v>
      </c>
      <c r="N1003" s="61">
        <v>0</v>
      </c>
    </row>
    <row r="1004" spans="1:14" ht="15" x14ac:dyDescent="0.3">
      <c r="A1004" s="54" t="s">
        <v>149</v>
      </c>
      <c r="B1004" s="55" t="s">
        <v>46</v>
      </c>
      <c r="C1004" s="60">
        <v>4537347</v>
      </c>
      <c r="D1004" s="60">
        <v>-3697769</v>
      </c>
      <c r="E1004" s="60">
        <v>0</v>
      </c>
      <c r="F1004" s="60">
        <v>0</v>
      </c>
      <c r="G1004" s="60">
        <v>0</v>
      </c>
      <c r="H1004" s="60">
        <v>839578</v>
      </c>
      <c r="I1004" s="60">
        <v>-839578</v>
      </c>
      <c r="J1004" s="60">
        <v>0</v>
      </c>
      <c r="K1004" s="60">
        <v>0</v>
      </c>
      <c r="L1004" s="60">
        <v>0</v>
      </c>
      <c r="M1004" s="60">
        <v>0</v>
      </c>
      <c r="N1004" s="61">
        <v>0</v>
      </c>
    </row>
    <row r="1005" spans="1:14" ht="15" x14ac:dyDescent="0.3">
      <c r="A1005" s="54" t="s">
        <v>149</v>
      </c>
      <c r="B1005" s="55" t="s">
        <v>47</v>
      </c>
      <c r="C1005" s="60">
        <v>3820987</v>
      </c>
      <c r="D1005" s="60">
        <v>-3020075</v>
      </c>
      <c r="E1005" s="60">
        <v>0</v>
      </c>
      <c r="F1005" s="60">
        <v>0</v>
      </c>
      <c r="G1005" s="60">
        <v>0</v>
      </c>
      <c r="H1005" s="60">
        <v>800912</v>
      </c>
      <c r="I1005" s="60">
        <v>-800912</v>
      </c>
      <c r="J1005" s="60">
        <v>0</v>
      </c>
      <c r="K1005" s="60">
        <v>0</v>
      </c>
      <c r="L1005" s="60">
        <v>0</v>
      </c>
      <c r="M1005" s="60">
        <v>0</v>
      </c>
      <c r="N1005" s="62">
        <v>0</v>
      </c>
    </row>
    <row r="1006" spans="1:14" ht="15" x14ac:dyDescent="0.3">
      <c r="A1006" s="54" t="s">
        <v>150</v>
      </c>
      <c r="B1006" s="55" t="s">
        <v>50</v>
      </c>
      <c r="C1006" s="60">
        <v>202056</v>
      </c>
      <c r="D1006" s="60">
        <v>-1000</v>
      </c>
      <c r="E1006" s="60">
        <v>0</v>
      </c>
      <c r="F1006" s="60">
        <v>0</v>
      </c>
      <c r="G1006" s="60">
        <v>0</v>
      </c>
      <c r="H1006" s="60">
        <v>201056</v>
      </c>
      <c r="I1006" s="60">
        <v>-201056</v>
      </c>
      <c r="J1006" s="60">
        <v>0</v>
      </c>
      <c r="K1006" s="60">
        <v>0</v>
      </c>
      <c r="L1006" s="60">
        <v>0</v>
      </c>
      <c r="M1006" s="60">
        <v>0</v>
      </c>
      <c r="N1006" s="62">
        <v>0</v>
      </c>
    </row>
    <row r="1007" spans="1:14" ht="15" x14ac:dyDescent="0.3">
      <c r="A1007" s="54" t="s">
        <v>150</v>
      </c>
      <c r="B1007" s="55" t="s">
        <v>51</v>
      </c>
      <c r="C1007" s="60">
        <v>763889</v>
      </c>
      <c r="D1007" s="60">
        <v>0</v>
      </c>
      <c r="E1007" s="60">
        <v>0</v>
      </c>
      <c r="F1007" s="60">
        <v>0</v>
      </c>
      <c r="G1007" s="60">
        <v>0</v>
      </c>
      <c r="H1007" s="60">
        <v>763889</v>
      </c>
      <c r="I1007" s="60">
        <v>-763889</v>
      </c>
      <c r="J1007" s="60">
        <v>0</v>
      </c>
      <c r="K1007" s="60">
        <v>0</v>
      </c>
      <c r="L1007" s="60">
        <v>0</v>
      </c>
      <c r="M1007" s="60">
        <v>0</v>
      </c>
      <c r="N1007" s="61">
        <v>0</v>
      </c>
    </row>
    <row r="1008" spans="1:14" ht="15" x14ac:dyDescent="0.3">
      <c r="A1008" s="54" t="s">
        <v>150</v>
      </c>
      <c r="B1008" s="55" t="s">
        <v>52</v>
      </c>
      <c r="C1008" s="60">
        <v>1055705</v>
      </c>
      <c r="D1008" s="60">
        <v>-2528</v>
      </c>
      <c r="E1008" s="60">
        <v>0</v>
      </c>
      <c r="F1008" s="60">
        <v>0</v>
      </c>
      <c r="G1008" s="60">
        <v>0</v>
      </c>
      <c r="H1008" s="60">
        <v>1053177</v>
      </c>
      <c r="I1008" s="60">
        <v>-1053177</v>
      </c>
      <c r="J1008" s="60">
        <v>0</v>
      </c>
      <c r="K1008" s="60">
        <v>2528</v>
      </c>
      <c r="L1008" s="60">
        <v>-2528</v>
      </c>
      <c r="M1008" s="60">
        <v>0</v>
      </c>
      <c r="N1008" s="61">
        <v>0</v>
      </c>
    </row>
    <row r="1009" spans="1:14" ht="15" x14ac:dyDescent="0.3">
      <c r="A1009" s="54" t="s">
        <v>150</v>
      </c>
      <c r="B1009" s="55" t="s">
        <v>53</v>
      </c>
      <c r="C1009" s="60">
        <v>2280145</v>
      </c>
      <c r="D1009" s="60">
        <v>-9335</v>
      </c>
      <c r="E1009" s="60">
        <v>0</v>
      </c>
      <c r="F1009" s="60">
        <v>0</v>
      </c>
      <c r="G1009" s="60">
        <v>0</v>
      </c>
      <c r="H1009" s="60">
        <v>2270810</v>
      </c>
      <c r="I1009" s="60">
        <v>-2270810</v>
      </c>
      <c r="J1009" s="60">
        <v>0</v>
      </c>
      <c r="K1009" s="60">
        <v>26217</v>
      </c>
      <c r="L1009" s="60">
        <v>-26217</v>
      </c>
      <c r="M1009" s="60">
        <v>0</v>
      </c>
      <c r="N1009" s="61">
        <v>0</v>
      </c>
    </row>
    <row r="1010" spans="1:14" ht="15" x14ac:dyDescent="0.3">
      <c r="A1010" s="54" t="s">
        <v>150</v>
      </c>
      <c r="B1010" s="55" t="s">
        <v>54</v>
      </c>
      <c r="C1010" s="60">
        <v>1527581</v>
      </c>
      <c r="D1010" s="60">
        <v>-10724</v>
      </c>
      <c r="E1010" s="60">
        <v>0</v>
      </c>
      <c r="F1010" s="60">
        <v>0</v>
      </c>
      <c r="G1010" s="60">
        <v>0</v>
      </c>
      <c r="H1010" s="60">
        <v>1516857</v>
      </c>
      <c r="I1010" s="60">
        <v>-1516857</v>
      </c>
      <c r="J1010" s="60">
        <v>0</v>
      </c>
      <c r="K1010" s="60">
        <v>0</v>
      </c>
      <c r="L1010" s="60">
        <v>0</v>
      </c>
      <c r="M1010" s="60">
        <v>0</v>
      </c>
      <c r="N1010" s="61">
        <v>0</v>
      </c>
    </row>
    <row r="1011" spans="1:14" ht="15" x14ac:dyDescent="0.3">
      <c r="A1011" s="54" t="s">
        <v>150</v>
      </c>
      <c r="B1011" s="55" t="s">
        <v>55</v>
      </c>
      <c r="C1011" s="60">
        <v>966089</v>
      </c>
      <c r="D1011" s="60">
        <v>-8265</v>
      </c>
      <c r="E1011" s="60">
        <v>0</v>
      </c>
      <c r="F1011" s="60">
        <v>0</v>
      </c>
      <c r="G1011" s="60">
        <v>0</v>
      </c>
      <c r="H1011" s="60">
        <v>957824</v>
      </c>
      <c r="I1011" s="60">
        <v>-957824</v>
      </c>
      <c r="J1011" s="60">
        <v>0</v>
      </c>
      <c r="K1011" s="60">
        <v>0</v>
      </c>
      <c r="L1011" s="60">
        <v>0</v>
      </c>
      <c r="M1011" s="60">
        <v>0</v>
      </c>
      <c r="N1011" s="61">
        <v>0</v>
      </c>
    </row>
    <row r="1012" spans="1:14" ht="15" x14ac:dyDescent="0.3">
      <c r="A1012" s="54" t="s">
        <v>150</v>
      </c>
      <c r="B1012" s="55" t="s">
        <v>56</v>
      </c>
      <c r="C1012" s="60">
        <v>1460778</v>
      </c>
      <c r="D1012" s="60">
        <v>-10502</v>
      </c>
      <c r="E1012" s="60">
        <v>0</v>
      </c>
      <c r="F1012" s="60">
        <v>0</v>
      </c>
      <c r="G1012" s="60">
        <v>0</v>
      </c>
      <c r="H1012" s="60">
        <v>1450276</v>
      </c>
      <c r="I1012" s="60">
        <v>-1450276</v>
      </c>
      <c r="J1012" s="60">
        <v>0</v>
      </c>
      <c r="K1012" s="60">
        <v>1185</v>
      </c>
      <c r="L1012" s="60">
        <v>-1185</v>
      </c>
      <c r="M1012" s="60">
        <v>0</v>
      </c>
      <c r="N1012" s="61">
        <v>0</v>
      </c>
    </row>
    <row r="1013" spans="1:14" ht="15" x14ac:dyDescent="0.3">
      <c r="A1013" s="54" t="s">
        <v>150</v>
      </c>
      <c r="B1013" s="55" t="s">
        <v>57</v>
      </c>
      <c r="C1013" s="60">
        <v>1704320</v>
      </c>
      <c r="D1013" s="60">
        <v>-9367</v>
      </c>
      <c r="E1013" s="60">
        <v>0</v>
      </c>
      <c r="F1013" s="60">
        <v>0</v>
      </c>
      <c r="G1013" s="60">
        <v>0</v>
      </c>
      <c r="H1013" s="60">
        <v>1694953</v>
      </c>
      <c r="I1013" s="60">
        <v>-1694953</v>
      </c>
      <c r="J1013" s="60">
        <v>0</v>
      </c>
      <c r="K1013" s="60">
        <v>8367</v>
      </c>
      <c r="L1013" s="60">
        <v>-8367</v>
      </c>
      <c r="M1013" s="60">
        <v>0</v>
      </c>
      <c r="N1013" s="61">
        <v>0</v>
      </c>
    </row>
    <row r="1014" spans="1:14" ht="15" x14ac:dyDescent="0.3">
      <c r="A1014" s="54" t="s">
        <v>150</v>
      </c>
      <c r="B1014" s="55" t="s">
        <v>58</v>
      </c>
      <c r="C1014" s="60">
        <v>1644014</v>
      </c>
      <c r="D1014" s="60">
        <v>-11512</v>
      </c>
      <c r="E1014" s="60">
        <v>0</v>
      </c>
      <c r="F1014" s="60">
        <v>0</v>
      </c>
      <c r="G1014" s="60">
        <v>0</v>
      </c>
      <c r="H1014" s="60">
        <v>1632502</v>
      </c>
      <c r="I1014" s="60">
        <v>-1632502</v>
      </c>
      <c r="J1014" s="60">
        <v>0</v>
      </c>
      <c r="K1014" s="60">
        <v>10512</v>
      </c>
      <c r="L1014" s="60">
        <v>-10512</v>
      </c>
      <c r="M1014" s="60">
        <v>0</v>
      </c>
      <c r="N1014" s="61">
        <v>0</v>
      </c>
    </row>
    <row r="1015" spans="1:14" ht="15" x14ac:dyDescent="0.3">
      <c r="A1015" s="54" t="s">
        <v>150</v>
      </c>
      <c r="B1015" s="55" t="s">
        <v>59</v>
      </c>
      <c r="C1015" s="60">
        <v>1487197</v>
      </c>
      <c r="D1015" s="60">
        <v>-9878</v>
      </c>
      <c r="E1015" s="60">
        <v>0</v>
      </c>
      <c r="F1015" s="60">
        <v>0</v>
      </c>
      <c r="G1015" s="60">
        <v>0</v>
      </c>
      <c r="H1015" s="60">
        <v>1477319</v>
      </c>
      <c r="I1015" s="60">
        <v>-1477319</v>
      </c>
      <c r="J1015" s="60">
        <v>0</v>
      </c>
      <c r="K1015" s="60">
        <v>8878</v>
      </c>
      <c r="L1015" s="60">
        <v>-8878</v>
      </c>
      <c r="M1015" s="60">
        <v>0</v>
      </c>
      <c r="N1015" s="61">
        <v>0</v>
      </c>
    </row>
    <row r="1016" spans="1:14" ht="15" x14ac:dyDescent="0.3">
      <c r="A1016" s="54" t="s">
        <v>150</v>
      </c>
      <c r="B1016" s="55" t="s">
        <v>60</v>
      </c>
      <c r="C1016" s="60">
        <v>1387109</v>
      </c>
      <c r="D1016" s="60">
        <v>-10969</v>
      </c>
      <c r="E1016" s="60">
        <v>0</v>
      </c>
      <c r="F1016" s="60">
        <v>0</v>
      </c>
      <c r="G1016" s="60">
        <v>0</v>
      </c>
      <c r="H1016" s="60">
        <v>1376140</v>
      </c>
      <c r="I1016" s="60">
        <v>-1376140</v>
      </c>
      <c r="J1016" s="60">
        <v>0</v>
      </c>
      <c r="K1016" s="60">
        <v>9969</v>
      </c>
      <c r="L1016" s="60">
        <v>-9969</v>
      </c>
      <c r="M1016" s="60">
        <v>0</v>
      </c>
      <c r="N1016" s="61">
        <v>0</v>
      </c>
    </row>
    <row r="1017" spans="1:14" ht="15" x14ac:dyDescent="0.3">
      <c r="A1017" s="54" t="s">
        <v>150</v>
      </c>
      <c r="B1017" s="55" t="s">
        <v>89</v>
      </c>
      <c r="C1017" s="60">
        <v>1800259</v>
      </c>
      <c r="D1017" s="60">
        <v>-8462</v>
      </c>
      <c r="E1017" s="60">
        <v>0</v>
      </c>
      <c r="F1017" s="60">
        <v>0</v>
      </c>
      <c r="G1017" s="60">
        <v>0</v>
      </c>
      <c r="H1017" s="60">
        <v>1791797</v>
      </c>
      <c r="I1017" s="60">
        <v>-1791797</v>
      </c>
      <c r="J1017" s="60">
        <v>0</v>
      </c>
      <c r="K1017" s="60">
        <v>8462</v>
      </c>
      <c r="L1017" s="60">
        <v>-8462</v>
      </c>
      <c r="M1017" s="60">
        <v>0</v>
      </c>
      <c r="N1017" s="62">
        <v>0</v>
      </c>
    </row>
    <row r="1018" spans="1:14" ht="15" x14ac:dyDescent="0.3">
      <c r="A1018" s="54" t="s">
        <v>150</v>
      </c>
      <c r="B1018" s="55" t="s">
        <v>80</v>
      </c>
      <c r="C1018" s="60">
        <v>1271931</v>
      </c>
      <c r="D1018" s="60">
        <v>-7860</v>
      </c>
      <c r="E1018" s="60">
        <v>0</v>
      </c>
      <c r="F1018" s="60">
        <v>0</v>
      </c>
      <c r="G1018" s="60">
        <v>0</v>
      </c>
      <c r="H1018" s="60">
        <v>1264071</v>
      </c>
      <c r="I1018" s="60">
        <v>-1264071</v>
      </c>
      <c r="J1018" s="60">
        <v>0</v>
      </c>
      <c r="K1018" s="60">
        <v>6860</v>
      </c>
      <c r="L1018" s="60">
        <v>-6860</v>
      </c>
      <c r="M1018" s="60">
        <v>0</v>
      </c>
      <c r="N1018" s="62">
        <v>0</v>
      </c>
    </row>
    <row r="1019" spans="1:14" ht="15" x14ac:dyDescent="0.3">
      <c r="A1019" s="54" t="s">
        <v>150</v>
      </c>
      <c r="B1019" s="55" t="s">
        <v>81</v>
      </c>
      <c r="C1019" s="60">
        <v>1225333</v>
      </c>
      <c r="D1019" s="60">
        <v>-6669</v>
      </c>
      <c r="E1019" s="60">
        <v>0</v>
      </c>
      <c r="F1019" s="60">
        <v>0</v>
      </c>
      <c r="G1019" s="60">
        <v>0</v>
      </c>
      <c r="H1019" s="60">
        <v>1218664</v>
      </c>
      <c r="I1019" s="60">
        <v>-1218664</v>
      </c>
      <c r="J1019" s="60">
        <v>0</v>
      </c>
      <c r="K1019" s="60">
        <v>6384</v>
      </c>
      <c r="L1019" s="60">
        <v>-6384</v>
      </c>
      <c r="M1019" s="60">
        <v>0</v>
      </c>
      <c r="N1019" s="62">
        <v>0</v>
      </c>
    </row>
    <row r="1020" spans="1:14" ht="15" x14ac:dyDescent="0.3">
      <c r="A1020" s="54" t="s">
        <v>150</v>
      </c>
      <c r="B1020" s="55" t="s">
        <v>118</v>
      </c>
      <c r="C1020" s="60">
        <v>505084</v>
      </c>
      <c r="D1020" s="60">
        <v>-7353</v>
      </c>
      <c r="E1020" s="60">
        <v>0</v>
      </c>
      <c r="F1020" s="60">
        <v>0</v>
      </c>
      <c r="G1020" s="60">
        <v>0</v>
      </c>
      <c r="H1020" s="60">
        <v>497731</v>
      </c>
      <c r="I1020" s="60">
        <v>-497731</v>
      </c>
      <c r="J1020" s="60">
        <v>0</v>
      </c>
      <c r="K1020" s="60">
        <v>6397</v>
      </c>
      <c r="L1020" s="60">
        <v>-6397</v>
      </c>
      <c r="M1020" s="60">
        <v>0</v>
      </c>
      <c r="N1020" s="62">
        <v>0</v>
      </c>
    </row>
    <row r="1021" spans="1:14" ht="15" x14ac:dyDescent="0.3">
      <c r="A1021" s="54" t="s">
        <v>150</v>
      </c>
      <c r="B1021" s="55" t="s">
        <v>151</v>
      </c>
      <c r="C1021" s="60">
        <v>409954</v>
      </c>
      <c r="D1021" s="60">
        <v>-7820</v>
      </c>
      <c r="E1021" s="60">
        <v>0</v>
      </c>
      <c r="F1021" s="60">
        <v>0</v>
      </c>
      <c r="G1021" s="60">
        <v>0</v>
      </c>
      <c r="H1021" s="60">
        <v>402134</v>
      </c>
      <c r="I1021" s="60">
        <v>-402134</v>
      </c>
      <c r="J1021" s="60">
        <v>0</v>
      </c>
      <c r="K1021" s="60">
        <v>6247</v>
      </c>
      <c r="L1021" s="60">
        <v>-6247</v>
      </c>
      <c r="M1021" s="60">
        <v>0</v>
      </c>
      <c r="N1021" s="62">
        <v>0</v>
      </c>
    </row>
    <row r="1022" spans="1:14" ht="15" x14ac:dyDescent="0.3">
      <c r="A1022" s="54" t="s">
        <v>150</v>
      </c>
      <c r="B1022" s="55" t="s">
        <v>152</v>
      </c>
      <c r="C1022" s="60">
        <v>303796</v>
      </c>
      <c r="D1022" s="60">
        <v>-7243</v>
      </c>
      <c r="E1022" s="60">
        <v>0</v>
      </c>
      <c r="F1022" s="60">
        <v>0</v>
      </c>
      <c r="G1022" s="60">
        <v>0</v>
      </c>
      <c r="H1022" s="60">
        <v>296553</v>
      </c>
      <c r="I1022" s="60">
        <v>-296553</v>
      </c>
      <c r="J1022" s="60">
        <v>0</v>
      </c>
      <c r="K1022" s="60">
        <v>7243</v>
      </c>
      <c r="L1022" s="60">
        <v>-7243</v>
      </c>
      <c r="M1022" s="60">
        <v>0</v>
      </c>
      <c r="N1022" s="62">
        <v>0</v>
      </c>
    </row>
    <row r="1023" spans="1:14" ht="15" x14ac:dyDescent="0.3">
      <c r="A1023" s="54" t="s">
        <v>150</v>
      </c>
      <c r="B1023" s="55" t="s">
        <v>153</v>
      </c>
      <c r="C1023" s="60">
        <v>264962</v>
      </c>
      <c r="D1023" s="60">
        <v>-5336</v>
      </c>
      <c r="E1023" s="60">
        <v>0</v>
      </c>
      <c r="F1023" s="60">
        <v>0</v>
      </c>
      <c r="G1023" s="60">
        <v>0</v>
      </c>
      <c r="H1023" s="60">
        <v>259626</v>
      </c>
      <c r="I1023" s="60">
        <v>-259626</v>
      </c>
      <c r="J1023" s="60">
        <v>0</v>
      </c>
      <c r="K1023" s="60">
        <v>5336</v>
      </c>
      <c r="L1023" s="60">
        <v>-5336</v>
      </c>
      <c r="M1023" s="60">
        <v>0</v>
      </c>
      <c r="N1023" s="62">
        <v>0</v>
      </c>
    </row>
    <row r="1024" spans="1:14" ht="15" x14ac:dyDescent="0.3">
      <c r="A1024" s="54" t="s">
        <v>150</v>
      </c>
      <c r="B1024" s="55" t="s">
        <v>154</v>
      </c>
      <c r="C1024" s="60">
        <v>193414</v>
      </c>
      <c r="D1024" s="60">
        <v>-5784</v>
      </c>
      <c r="E1024" s="60">
        <v>0</v>
      </c>
      <c r="F1024" s="60">
        <v>0</v>
      </c>
      <c r="G1024" s="60">
        <v>0</v>
      </c>
      <c r="H1024" s="60">
        <v>187630</v>
      </c>
      <c r="I1024" s="60">
        <v>-187630</v>
      </c>
      <c r="J1024" s="60">
        <v>0</v>
      </c>
      <c r="K1024" s="60">
        <v>5784</v>
      </c>
      <c r="L1024" s="60">
        <v>-5784</v>
      </c>
      <c r="M1024" s="60">
        <v>0</v>
      </c>
      <c r="N1024" s="62">
        <v>0</v>
      </c>
    </row>
    <row r="1025" spans="1:14" ht="15" x14ac:dyDescent="0.3">
      <c r="A1025" s="54" t="s">
        <v>150</v>
      </c>
      <c r="B1025" s="55" t="s">
        <v>155</v>
      </c>
      <c r="C1025" s="60">
        <v>90495</v>
      </c>
      <c r="D1025" s="60">
        <v>-2478</v>
      </c>
      <c r="E1025" s="60">
        <v>0</v>
      </c>
      <c r="F1025" s="60">
        <v>0</v>
      </c>
      <c r="G1025" s="60">
        <v>0</v>
      </c>
      <c r="H1025" s="60">
        <v>88017</v>
      </c>
      <c r="I1025" s="60">
        <v>-88017</v>
      </c>
      <c r="J1025" s="60">
        <v>0</v>
      </c>
      <c r="K1025" s="60">
        <v>2478</v>
      </c>
      <c r="L1025" s="60">
        <v>-2478</v>
      </c>
      <c r="M1025" s="60">
        <v>0</v>
      </c>
      <c r="N1025" s="61">
        <v>0</v>
      </c>
    </row>
    <row r="1026" spans="1:14" ht="15" x14ac:dyDescent="0.3">
      <c r="A1026" s="54" t="s">
        <v>150</v>
      </c>
      <c r="B1026" s="55" t="s">
        <v>156</v>
      </c>
      <c r="C1026" s="60">
        <v>96102</v>
      </c>
      <c r="D1026" s="60">
        <v>-3324</v>
      </c>
      <c r="E1026" s="60">
        <v>0</v>
      </c>
      <c r="F1026" s="60">
        <v>0</v>
      </c>
      <c r="G1026" s="60">
        <v>0</v>
      </c>
      <c r="H1026" s="60">
        <v>92778</v>
      </c>
      <c r="I1026" s="60">
        <v>-92778</v>
      </c>
      <c r="J1026" s="60">
        <v>0</v>
      </c>
      <c r="K1026" s="60">
        <v>3324</v>
      </c>
      <c r="L1026" s="60">
        <v>-3324</v>
      </c>
      <c r="M1026" s="60">
        <v>0</v>
      </c>
      <c r="N1026" s="61">
        <v>0</v>
      </c>
    </row>
    <row r="1027" spans="1:14" ht="15" x14ac:dyDescent="0.3">
      <c r="A1027" s="54" t="s">
        <v>157</v>
      </c>
      <c r="B1027" s="55" t="s">
        <v>40</v>
      </c>
      <c r="C1027" s="60">
        <v>121113</v>
      </c>
      <c r="D1027" s="60">
        <v>-211</v>
      </c>
      <c r="E1027" s="60">
        <v>0</v>
      </c>
      <c r="F1027" s="60">
        <v>0</v>
      </c>
      <c r="G1027" s="60">
        <v>0</v>
      </c>
      <c r="H1027" s="60">
        <v>120902</v>
      </c>
      <c r="I1027" s="60">
        <v>0</v>
      </c>
      <c r="J1027" s="60">
        <v>120902</v>
      </c>
      <c r="K1027" s="60">
        <v>0</v>
      </c>
      <c r="L1027" s="60">
        <v>0</v>
      </c>
      <c r="M1027" s="60">
        <v>0</v>
      </c>
      <c r="N1027" s="61">
        <v>120902</v>
      </c>
    </row>
    <row r="1028" spans="1:14" ht="15" x14ac:dyDescent="0.3">
      <c r="A1028" s="54" t="s">
        <v>157</v>
      </c>
      <c r="B1028" s="55" t="s">
        <v>41</v>
      </c>
      <c r="C1028" s="60">
        <v>2750642</v>
      </c>
      <c r="D1028" s="60">
        <v>-1162</v>
      </c>
      <c r="E1028" s="60">
        <v>0</v>
      </c>
      <c r="F1028" s="60">
        <v>0</v>
      </c>
      <c r="G1028" s="60">
        <v>0</v>
      </c>
      <c r="H1028" s="60">
        <v>2749480</v>
      </c>
      <c r="I1028" s="60">
        <v>0</v>
      </c>
      <c r="J1028" s="60">
        <v>2749480</v>
      </c>
      <c r="K1028" s="60">
        <v>0</v>
      </c>
      <c r="L1028" s="60">
        <v>0</v>
      </c>
      <c r="M1028" s="60">
        <v>0</v>
      </c>
      <c r="N1028" s="61">
        <v>2749480</v>
      </c>
    </row>
    <row r="1029" spans="1:14" ht="15" x14ac:dyDescent="0.3">
      <c r="A1029" s="54" t="s">
        <v>157</v>
      </c>
      <c r="B1029" s="55" t="s">
        <v>42</v>
      </c>
      <c r="C1029" s="60">
        <v>2440141</v>
      </c>
      <c r="D1029" s="60">
        <v>-101894</v>
      </c>
      <c r="E1029" s="60">
        <v>0</v>
      </c>
      <c r="F1029" s="60">
        <v>0</v>
      </c>
      <c r="G1029" s="60">
        <v>0</v>
      </c>
      <c r="H1029" s="60">
        <v>2338247</v>
      </c>
      <c r="I1029" s="60">
        <v>0</v>
      </c>
      <c r="J1029" s="60">
        <v>2338247</v>
      </c>
      <c r="K1029" s="60">
        <v>0</v>
      </c>
      <c r="L1029" s="60">
        <v>0</v>
      </c>
      <c r="M1029" s="60">
        <v>0</v>
      </c>
      <c r="N1029" s="61">
        <v>2338247</v>
      </c>
    </row>
    <row r="1030" spans="1:14" ht="15" x14ac:dyDescent="0.3">
      <c r="A1030" s="54" t="s">
        <v>157</v>
      </c>
      <c r="B1030" s="55" t="s">
        <v>43</v>
      </c>
      <c r="C1030" s="60">
        <v>1757317</v>
      </c>
      <c r="D1030" s="60">
        <v>-49340</v>
      </c>
      <c r="E1030" s="60">
        <v>0</v>
      </c>
      <c r="F1030" s="60">
        <v>0</v>
      </c>
      <c r="G1030" s="60">
        <v>0</v>
      </c>
      <c r="H1030" s="60">
        <v>1707977</v>
      </c>
      <c r="I1030" s="60">
        <v>-1702574</v>
      </c>
      <c r="J1030" s="60">
        <v>5403</v>
      </c>
      <c r="K1030" s="60">
        <v>439438</v>
      </c>
      <c r="L1030" s="60">
        <v>-439438</v>
      </c>
      <c r="M1030" s="60">
        <v>0</v>
      </c>
      <c r="N1030" s="61">
        <v>5403</v>
      </c>
    </row>
    <row r="1031" spans="1:14" ht="15" x14ac:dyDescent="0.3">
      <c r="A1031" s="54" t="s">
        <v>157</v>
      </c>
      <c r="B1031" s="55" t="s">
        <v>44</v>
      </c>
      <c r="C1031" s="60">
        <v>1921459</v>
      </c>
      <c r="D1031" s="60">
        <v>-61240</v>
      </c>
      <c r="E1031" s="60">
        <v>0</v>
      </c>
      <c r="F1031" s="60">
        <v>0</v>
      </c>
      <c r="G1031" s="60">
        <v>0</v>
      </c>
      <c r="H1031" s="60">
        <v>1860219</v>
      </c>
      <c r="I1031" s="60">
        <v>-1860219</v>
      </c>
      <c r="J1031" s="60">
        <v>0</v>
      </c>
      <c r="K1031" s="60">
        <v>94914</v>
      </c>
      <c r="L1031" s="60">
        <v>-94914</v>
      </c>
      <c r="M1031" s="60">
        <v>0</v>
      </c>
      <c r="N1031" s="61">
        <v>0</v>
      </c>
    </row>
    <row r="1032" spans="1:14" ht="15" x14ac:dyDescent="0.3">
      <c r="A1032" s="54" t="s">
        <v>157</v>
      </c>
      <c r="B1032" s="55" t="s">
        <v>45</v>
      </c>
      <c r="C1032" s="60">
        <v>1597770</v>
      </c>
      <c r="D1032" s="60">
        <v>-204859</v>
      </c>
      <c r="E1032" s="60">
        <v>0</v>
      </c>
      <c r="F1032" s="60">
        <v>0</v>
      </c>
      <c r="G1032" s="60">
        <v>0</v>
      </c>
      <c r="H1032" s="60">
        <v>1392911</v>
      </c>
      <c r="I1032" s="60">
        <v>-1392911</v>
      </c>
      <c r="J1032" s="60">
        <v>0</v>
      </c>
      <c r="K1032" s="60">
        <v>1077708</v>
      </c>
      <c r="L1032" s="60">
        <v>-1077708</v>
      </c>
      <c r="M1032" s="60">
        <v>0</v>
      </c>
      <c r="N1032" s="61">
        <v>0</v>
      </c>
    </row>
    <row r="1033" spans="1:14" ht="15" x14ac:dyDescent="0.3">
      <c r="A1033" s="54" t="s">
        <v>157</v>
      </c>
      <c r="B1033" s="55" t="s">
        <v>46</v>
      </c>
      <c r="C1033" s="60">
        <v>2193455</v>
      </c>
      <c r="D1033" s="60">
        <v>-332902</v>
      </c>
      <c r="E1033" s="60">
        <v>0</v>
      </c>
      <c r="F1033" s="60">
        <v>0</v>
      </c>
      <c r="G1033" s="60">
        <v>0</v>
      </c>
      <c r="H1033" s="60">
        <v>1860553</v>
      </c>
      <c r="I1033" s="60">
        <v>-1860553</v>
      </c>
      <c r="J1033" s="60">
        <v>0</v>
      </c>
      <c r="K1033" s="60">
        <v>0</v>
      </c>
      <c r="L1033" s="60">
        <v>0</v>
      </c>
      <c r="M1033" s="60">
        <v>0</v>
      </c>
      <c r="N1033" s="61">
        <v>0</v>
      </c>
    </row>
    <row r="1034" spans="1:14" ht="15" x14ac:dyDescent="0.3">
      <c r="A1034" s="54" t="s">
        <v>157</v>
      </c>
      <c r="B1034" s="55" t="s">
        <v>47</v>
      </c>
      <c r="C1034" s="60">
        <v>1912268</v>
      </c>
      <c r="D1034" s="60">
        <v>-345670</v>
      </c>
      <c r="E1034" s="60">
        <v>0</v>
      </c>
      <c r="F1034" s="60">
        <v>0</v>
      </c>
      <c r="G1034" s="60">
        <v>0</v>
      </c>
      <c r="H1034" s="60">
        <v>1566598</v>
      </c>
      <c r="I1034" s="60">
        <v>-1566598</v>
      </c>
      <c r="J1034" s="60">
        <v>0</v>
      </c>
      <c r="K1034" s="60">
        <v>0</v>
      </c>
      <c r="L1034" s="60">
        <v>0</v>
      </c>
      <c r="M1034" s="60">
        <v>0</v>
      </c>
      <c r="N1034" s="61">
        <v>0</v>
      </c>
    </row>
    <row r="1035" spans="1:14" ht="15" x14ac:dyDescent="0.3">
      <c r="A1035" s="54" t="s">
        <v>157</v>
      </c>
      <c r="B1035" s="55" t="s">
        <v>48</v>
      </c>
      <c r="C1035" s="60">
        <v>1640641</v>
      </c>
      <c r="D1035" s="60">
        <v>-225965</v>
      </c>
      <c r="E1035" s="60">
        <v>0</v>
      </c>
      <c r="F1035" s="60">
        <v>0</v>
      </c>
      <c r="G1035" s="60">
        <v>0</v>
      </c>
      <c r="H1035" s="60">
        <v>1414676</v>
      </c>
      <c r="I1035" s="60">
        <v>-1414676</v>
      </c>
      <c r="J1035" s="60">
        <v>0</v>
      </c>
      <c r="K1035" s="60">
        <v>16343</v>
      </c>
      <c r="L1035" s="60">
        <v>-16343</v>
      </c>
      <c r="M1035" s="60">
        <v>0</v>
      </c>
      <c r="N1035" s="61">
        <v>0</v>
      </c>
    </row>
    <row r="1036" spans="1:14" ht="15" x14ac:dyDescent="0.3">
      <c r="A1036" s="54" t="s">
        <v>157</v>
      </c>
      <c r="B1036" s="55" t="s">
        <v>49</v>
      </c>
      <c r="C1036" s="60">
        <v>1325322</v>
      </c>
      <c r="D1036" s="60">
        <v>-50878</v>
      </c>
      <c r="E1036" s="60">
        <v>0</v>
      </c>
      <c r="F1036" s="60">
        <v>0</v>
      </c>
      <c r="G1036" s="60">
        <v>0</v>
      </c>
      <c r="H1036" s="60">
        <v>1274444</v>
      </c>
      <c r="I1036" s="60">
        <v>-1274444</v>
      </c>
      <c r="J1036" s="60">
        <v>0</v>
      </c>
      <c r="K1036" s="60">
        <v>0</v>
      </c>
      <c r="L1036" s="60">
        <v>0</v>
      </c>
      <c r="M1036" s="60">
        <v>0</v>
      </c>
      <c r="N1036" s="62">
        <v>0</v>
      </c>
    </row>
    <row r="1037" spans="1:14" ht="15" x14ac:dyDescent="0.3">
      <c r="A1037" s="54" t="s">
        <v>157</v>
      </c>
      <c r="B1037" s="55" t="s">
        <v>50</v>
      </c>
      <c r="C1037" s="60">
        <v>869309</v>
      </c>
      <c r="D1037" s="60">
        <v>-105535</v>
      </c>
      <c r="E1037" s="60">
        <v>0</v>
      </c>
      <c r="F1037" s="60">
        <v>0</v>
      </c>
      <c r="G1037" s="60">
        <v>0</v>
      </c>
      <c r="H1037" s="60">
        <v>763774</v>
      </c>
      <c r="I1037" s="60">
        <v>-763774</v>
      </c>
      <c r="J1037" s="60">
        <v>0</v>
      </c>
      <c r="K1037" s="60">
        <v>0</v>
      </c>
      <c r="L1037" s="60">
        <v>0</v>
      </c>
      <c r="M1037" s="60">
        <v>0</v>
      </c>
      <c r="N1037" s="62">
        <v>0</v>
      </c>
    </row>
    <row r="1038" spans="1:14" ht="15" x14ac:dyDescent="0.3">
      <c r="A1038" s="54" t="s">
        <v>157</v>
      </c>
      <c r="B1038" s="55" t="s">
        <v>51</v>
      </c>
      <c r="C1038" s="60">
        <v>291880</v>
      </c>
      <c r="D1038" s="60">
        <v>0</v>
      </c>
      <c r="E1038" s="60">
        <v>0</v>
      </c>
      <c r="F1038" s="60">
        <v>0</v>
      </c>
      <c r="G1038" s="60">
        <v>0</v>
      </c>
      <c r="H1038" s="60">
        <v>291880</v>
      </c>
      <c r="I1038" s="60">
        <v>-291880</v>
      </c>
      <c r="J1038" s="60">
        <v>0</v>
      </c>
      <c r="K1038" s="60">
        <v>0</v>
      </c>
      <c r="L1038" s="60">
        <v>0</v>
      </c>
      <c r="M1038" s="60">
        <v>0</v>
      </c>
      <c r="N1038" s="62">
        <v>0</v>
      </c>
    </row>
    <row r="1039" spans="1:14" ht="15" x14ac:dyDescent="0.3">
      <c r="A1039" s="54" t="s">
        <v>157</v>
      </c>
      <c r="B1039" s="55" t="s">
        <v>52</v>
      </c>
      <c r="C1039" s="60">
        <v>386776</v>
      </c>
      <c r="D1039" s="60">
        <v>-39824</v>
      </c>
      <c r="E1039" s="60">
        <v>0</v>
      </c>
      <c r="F1039" s="60">
        <v>0</v>
      </c>
      <c r="G1039" s="60">
        <v>0</v>
      </c>
      <c r="H1039" s="60">
        <v>346952</v>
      </c>
      <c r="I1039" s="60">
        <v>-346952</v>
      </c>
      <c r="J1039" s="60">
        <v>0</v>
      </c>
      <c r="K1039" s="60">
        <v>0</v>
      </c>
      <c r="L1039" s="60">
        <v>0</v>
      </c>
      <c r="M1039" s="60">
        <v>0</v>
      </c>
      <c r="N1039" s="61">
        <v>0</v>
      </c>
    </row>
    <row r="1040" spans="1:14" ht="15" x14ac:dyDescent="0.3">
      <c r="A1040" s="54" t="s">
        <v>158</v>
      </c>
      <c r="B1040" s="55" t="s">
        <v>50</v>
      </c>
      <c r="C1040" s="60">
        <v>5016707</v>
      </c>
      <c r="D1040" s="60">
        <v>-2148209</v>
      </c>
      <c r="E1040" s="60">
        <v>0</v>
      </c>
      <c r="F1040" s="60">
        <v>0</v>
      </c>
      <c r="G1040" s="60">
        <v>0</v>
      </c>
      <c r="H1040" s="60">
        <v>2868498</v>
      </c>
      <c r="I1040" s="60">
        <v>-2868498</v>
      </c>
      <c r="J1040" s="60">
        <v>0</v>
      </c>
      <c r="K1040" s="60">
        <v>3830533</v>
      </c>
      <c r="L1040" s="60">
        <v>-3830533</v>
      </c>
      <c r="M1040" s="60">
        <v>0</v>
      </c>
      <c r="N1040" s="61">
        <v>0</v>
      </c>
    </row>
    <row r="1041" spans="1:14" ht="15" x14ac:dyDescent="0.3">
      <c r="A1041" s="54" t="s">
        <v>158</v>
      </c>
      <c r="B1041" s="55" t="s">
        <v>51</v>
      </c>
      <c r="C1041" s="60">
        <v>5886935</v>
      </c>
      <c r="D1041" s="60">
        <v>-570803</v>
      </c>
      <c r="E1041" s="60">
        <v>0</v>
      </c>
      <c r="F1041" s="60">
        <v>0</v>
      </c>
      <c r="G1041" s="60">
        <v>0</v>
      </c>
      <c r="H1041" s="60">
        <v>5316132</v>
      </c>
      <c r="I1041" s="60">
        <v>-5316132</v>
      </c>
      <c r="J1041" s="60">
        <v>0</v>
      </c>
      <c r="K1041" s="60">
        <v>670665</v>
      </c>
      <c r="L1041" s="60">
        <v>-669938</v>
      </c>
      <c r="M1041" s="60">
        <v>727</v>
      </c>
      <c r="N1041" s="61">
        <v>-727</v>
      </c>
    </row>
    <row r="1042" spans="1:14" ht="15" x14ac:dyDescent="0.3">
      <c r="A1042" s="54" t="s">
        <v>158</v>
      </c>
      <c r="B1042" s="55" t="s">
        <v>52</v>
      </c>
      <c r="C1042" s="60">
        <v>4729873</v>
      </c>
      <c r="D1042" s="60">
        <v>-22461</v>
      </c>
      <c r="E1042" s="60">
        <v>0</v>
      </c>
      <c r="F1042" s="60">
        <v>0</v>
      </c>
      <c r="G1042" s="60">
        <v>0</v>
      </c>
      <c r="H1042" s="60">
        <v>4707412</v>
      </c>
      <c r="I1042" s="60">
        <v>-4707412</v>
      </c>
      <c r="J1042" s="60">
        <v>0</v>
      </c>
      <c r="K1042" s="60">
        <v>183902</v>
      </c>
      <c r="L1042" s="60">
        <v>-183169</v>
      </c>
      <c r="M1042" s="60">
        <v>733</v>
      </c>
      <c r="N1042" s="61">
        <v>-733</v>
      </c>
    </row>
    <row r="1043" spans="1:14" ht="15" x14ac:dyDescent="0.3">
      <c r="A1043" s="54" t="s">
        <v>158</v>
      </c>
      <c r="B1043" s="55" t="s">
        <v>53</v>
      </c>
      <c r="C1043" s="60">
        <v>3877844</v>
      </c>
      <c r="D1043" s="60">
        <v>-6537</v>
      </c>
      <c r="E1043" s="60">
        <v>0</v>
      </c>
      <c r="F1043" s="60">
        <v>0</v>
      </c>
      <c r="G1043" s="60">
        <v>0</v>
      </c>
      <c r="H1043" s="60">
        <v>3871307</v>
      </c>
      <c r="I1043" s="60">
        <v>-3871307</v>
      </c>
      <c r="J1043" s="60">
        <v>0</v>
      </c>
      <c r="K1043" s="60">
        <v>366633</v>
      </c>
      <c r="L1043" s="60">
        <v>-366633</v>
      </c>
      <c r="M1043" s="60">
        <v>0</v>
      </c>
      <c r="N1043" s="61">
        <v>0</v>
      </c>
    </row>
    <row r="1044" spans="1:14" ht="15" x14ac:dyDescent="0.3">
      <c r="A1044" s="54" t="s">
        <v>158</v>
      </c>
      <c r="B1044" s="55" t="s">
        <v>54</v>
      </c>
      <c r="C1044" s="60">
        <v>3944018</v>
      </c>
      <c r="D1044" s="60">
        <v>-253796</v>
      </c>
      <c r="E1044" s="60">
        <v>0</v>
      </c>
      <c r="F1044" s="60">
        <v>0</v>
      </c>
      <c r="G1044" s="60">
        <v>0</v>
      </c>
      <c r="H1044" s="60">
        <v>3690222</v>
      </c>
      <c r="I1044" s="60">
        <v>-3690222</v>
      </c>
      <c r="J1044" s="60">
        <v>0</v>
      </c>
      <c r="K1044" s="60">
        <v>870559</v>
      </c>
      <c r="L1044" s="60">
        <v>-867771</v>
      </c>
      <c r="M1044" s="60">
        <v>2788</v>
      </c>
      <c r="N1044" s="61">
        <v>-2788</v>
      </c>
    </row>
    <row r="1045" spans="1:14" ht="15" x14ac:dyDescent="0.3">
      <c r="A1045" s="54" t="s">
        <v>158</v>
      </c>
      <c r="B1045" s="55" t="s">
        <v>55</v>
      </c>
      <c r="C1045" s="60">
        <v>6073225</v>
      </c>
      <c r="D1045" s="60">
        <v>-1092270</v>
      </c>
      <c r="E1045" s="60">
        <v>0</v>
      </c>
      <c r="F1045" s="60">
        <v>0</v>
      </c>
      <c r="G1045" s="60">
        <v>0</v>
      </c>
      <c r="H1045" s="60">
        <v>4980955</v>
      </c>
      <c r="I1045" s="60">
        <v>-4980955</v>
      </c>
      <c r="J1045" s="60">
        <v>0</v>
      </c>
      <c r="K1045" s="60">
        <v>12254</v>
      </c>
      <c r="L1045" s="60">
        <v>-12254</v>
      </c>
      <c r="M1045" s="60">
        <v>0</v>
      </c>
      <c r="N1045" s="61">
        <v>0</v>
      </c>
    </row>
    <row r="1046" spans="1:14" ht="15" x14ac:dyDescent="0.3">
      <c r="A1046" s="54" t="s">
        <v>158</v>
      </c>
      <c r="B1046" s="55" t="s">
        <v>56</v>
      </c>
      <c r="C1046" s="60">
        <v>6855234</v>
      </c>
      <c r="D1046" s="60">
        <v>-1806465</v>
      </c>
      <c r="E1046" s="60">
        <v>0</v>
      </c>
      <c r="F1046" s="60">
        <v>0</v>
      </c>
      <c r="G1046" s="60">
        <v>0</v>
      </c>
      <c r="H1046" s="60">
        <v>5048769</v>
      </c>
      <c r="I1046" s="60">
        <v>-5048769</v>
      </c>
      <c r="J1046" s="60">
        <v>0</v>
      </c>
      <c r="K1046" s="60">
        <v>0</v>
      </c>
      <c r="L1046" s="60">
        <v>0</v>
      </c>
      <c r="M1046" s="60">
        <v>0</v>
      </c>
      <c r="N1046" s="61">
        <v>0</v>
      </c>
    </row>
    <row r="1047" spans="1:14" ht="15" x14ac:dyDescent="0.3">
      <c r="A1047" s="54" t="s">
        <v>158</v>
      </c>
      <c r="B1047" s="55" t="s">
        <v>57</v>
      </c>
      <c r="C1047" s="60">
        <v>6836094</v>
      </c>
      <c r="D1047" s="60">
        <v>-1865102</v>
      </c>
      <c r="E1047" s="60">
        <v>0</v>
      </c>
      <c r="F1047" s="60">
        <v>0</v>
      </c>
      <c r="G1047" s="60">
        <v>0</v>
      </c>
      <c r="H1047" s="60">
        <v>4970992</v>
      </c>
      <c r="I1047" s="60">
        <v>-4970992</v>
      </c>
      <c r="J1047" s="60">
        <v>0</v>
      </c>
      <c r="K1047" s="60">
        <v>713</v>
      </c>
      <c r="L1047" s="60">
        <v>0</v>
      </c>
      <c r="M1047" s="60">
        <v>713</v>
      </c>
      <c r="N1047" s="61">
        <v>-713</v>
      </c>
    </row>
    <row r="1048" spans="1:14" ht="15" x14ac:dyDescent="0.3">
      <c r="A1048" s="54" t="s">
        <v>158</v>
      </c>
      <c r="B1048" s="55" t="s">
        <v>58</v>
      </c>
      <c r="C1048" s="60">
        <v>6281652</v>
      </c>
      <c r="D1048" s="60">
        <v>-931585</v>
      </c>
      <c r="E1048" s="60">
        <v>0</v>
      </c>
      <c r="F1048" s="60">
        <v>0</v>
      </c>
      <c r="G1048" s="60">
        <v>0</v>
      </c>
      <c r="H1048" s="60">
        <v>5350067</v>
      </c>
      <c r="I1048" s="60">
        <v>-5350067</v>
      </c>
      <c r="J1048" s="60">
        <v>0</v>
      </c>
      <c r="K1048" s="60">
        <v>48328</v>
      </c>
      <c r="L1048" s="60">
        <v>-47747</v>
      </c>
      <c r="M1048" s="60">
        <v>581</v>
      </c>
      <c r="N1048" s="61">
        <v>-581</v>
      </c>
    </row>
    <row r="1049" spans="1:14" ht="15" x14ac:dyDescent="0.3">
      <c r="A1049" s="54" t="s">
        <v>158</v>
      </c>
      <c r="B1049" s="55" t="s">
        <v>59</v>
      </c>
      <c r="C1049" s="60">
        <v>12386634</v>
      </c>
      <c r="D1049" s="60">
        <v>-694013</v>
      </c>
      <c r="E1049" s="60">
        <v>0</v>
      </c>
      <c r="F1049" s="60">
        <v>0</v>
      </c>
      <c r="G1049" s="60">
        <v>0</v>
      </c>
      <c r="H1049" s="60">
        <v>11692621</v>
      </c>
      <c r="I1049" s="60">
        <v>-11692621</v>
      </c>
      <c r="J1049" s="60">
        <v>0</v>
      </c>
      <c r="K1049" s="60">
        <v>694013</v>
      </c>
      <c r="L1049" s="60">
        <v>-694013</v>
      </c>
      <c r="M1049" s="60">
        <v>0</v>
      </c>
      <c r="N1049" s="61">
        <v>0</v>
      </c>
    </row>
    <row r="1050" spans="1:14" ht="15" x14ac:dyDescent="0.3">
      <c r="A1050" s="54" t="s">
        <v>158</v>
      </c>
      <c r="B1050" s="55" t="s">
        <v>60</v>
      </c>
      <c r="C1050" s="60">
        <v>677</v>
      </c>
      <c r="D1050" s="60">
        <v>0</v>
      </c>
      <c r="E1050" s="60">
        <v>0</v>
      </c>
      <c r="F1050" s="60">
        <v>0</v>
      </c>
      <c r="G1050" s="60">
        <v>0</v>
      </c>
      <c r="H1050" s="60">
        <v>677</v>
      </c>
      <c r="I1050" s="60">
        <v>-677</v>
      </c>
      <c r="J1050" s="60">
        <v>0</v>
      </c>
      <c r="K1050" s="60">
        <v>0</v>
      </c>
      <c r="L1050" s="60">
        <v>0</v>
      </c>
      <c r="M1050" s="60">
        <v>0</v>
      </c>
      <c r="N1050" s="61">
        <v>0</v>
      </c>
    </row>
    <row r="1051" spans="1:14" ht="15" x14ac:dyDescent="0.3">
      <c r="A1051" s="54" t="s">
        <v>158</v>
      </c>
      <c r="B1051" s="55" t="s">
        <v>89</v>
      </c>
      <c r="C1051" s="60">
        <v>719</v>
      </c>
      <c r="D1051" s="60">
        <v>0</v>
      </c>
      <c r="E1051" s="60">
        <v>0</v>
      </c>
      <c r="F1051" s="60">
        <v>0</v>
      </c>
      <c r="G1051" s="60">
        <v>0</v>
      </c>
      <c r="H1051" s="60">
        <v>719</v>
      </c>
      <c r="I1051" s="60">
        <v>-719</v>
      </c>
      <c r="J1051" s="60">
        <v>0</v>
      </c>
      <c r="K1051" s="60">
        <v>0</v>
      </c>
      <c r="L1051" s="60">
        <v>0</v>
      </c>
      <c r="M1051" s="60">
        <v>0</v>
      </c>
      <c r="N1051" s="61">
        <v>0</v>
      </c>
    </row>
    <row r="1052" spans="1:14" ht="15" x14ac:dyDescent="0.3">
      <c r="A1052" s="54" t="s">
        <v>158</v>
      </c>
      <c r="B1052" s="55" t="s">
        <v>80</v>
      </c>
      <c r="C1052" s="60">
        <v>108120</v>
      </c>
      <c r="D1052" s="60">
        <v>-107399</v>
      </c>
      <c r="E1052" s="60">
        <v>0</v>
      </c>
      <c r="F1052" s="60">
        <v>0</v>
      </c>
      <c r="G1052" s="60">
        <v>0</v>
      </c>
      <c r="H1052" s="60">
        <v>721</v>
      </c>
      <c r="I1052" s="60">
        <v>-721</v>
      </c>
      <c r="J1052" s="60">
        <v>0</v>
      </c>
      <c r="K1052" s="60">
        <v>0</v>
      </c>
      <c r="L1052" s="60">
        <v>0</v>
      </c>
      <c r="M1052" s="60">
        <v>0</v>
      </c>
      <c r="N1052" s="61">
        <v>0</v>
      </c>
    </row>
    <row r="1053" spans="1:14" ht="15" x14ac:dyDescent="0.3">
      <c r="A1053" s="54" t="s">
        <v>158</v>
      </c>
      <c r="B1053" s="55" t="s">
        <v>81</v>
      </c>
      <c r="C1053" s="60">
        <v>490</v>
      </c>
      <c r="D1053" s="60">
        <v>0</v>
      </c>
      <c r="E1053" s="60">
        <v>0</v>
      </c>
      <c r="F1053" s="60">
        <v>0</v>
      </c>
      <c r="G1053" s="60">
        <v>0</v>
      </c>
      <c r="H1053" s="60">
        <v>490</v>
      </c>
      <c r="I1053" s="60">
        <v>-490</v>
      </c>
      <c r="J1053" s="60">
        <v>0</v>
      </c>
      <c r="K1053" s="60">
        <v>0</v>
      </c>
      <c r="L1053" s="60">
        <v>0</v>
      </c>
      <c r="M1053" s="60">
        <v>0</v>
      </c>
      <c r="N1053" s="61">
        <v>0</v>
      </c>
    </row>
    <row r="1054" spans="1:14" ht="15" x14ac:dyDescent="0.3">
      <c r="A1054" s="54" t="s">
        <v>159</v>
      </c>
      <c r="B1054" s="55" t="s">
        <v>49</v>
      </c>
      <c r="C1054" s="60">
        <v>16083428</v>
      </c>
      <c r="D1054" s="60">
        <v>-4010254</v>
      </c>
      <c r="E1054" s="60">
        <v>0</v>
      </c>
      <c r="F1054" s="60">
        <v>0</v>
      </c>
      <c r="G1054" s="60">
        <v>0</v>
      </c>
      <c r="H1054" s="60">
        <v>12073174</v>
      </c>
      <c r="I1054" s="60">
        <v>-12073174</v>
      </c>
      <c r="J1054" s="60">
        <v>0</v>
      </c>
      <c r="K1054" s="60">
        <v>4018282</v>
      </c>
      <c r="L1054" s="60">
        <v>-4018282</v>
      </c>
      <c r="M1054" s="60">
        <v>0</v>
      </c>
      <c r="N1054" s="62">
        <v>0</v>
      </c>
    </row>
    <row r="1055" spans="1:14" ht="15" x14ac:dyDescent="0.3">
      <c r="A1055" s="54" t="s">
        <v>159</v>
      </c>
      <c r="B1055" s="55" t="s">
        <v>50</v>
      </c>
      <c r="C1055" s="60">
        <v>10256719</v>
      </c>
      <c r="D1055" s="60">
        <v>-3474345</v>
      </c>
      <c r="E1055" s="60">
        <v>0</v>
      </c>
      <c r="F1055" s="60">
        <v>0</v>
      </c>
      <c r="G1055" s="60">
        <v>0</v>
      </c>
      <c r="H1055" s="60">
        <v>6782374</v>
      </c>
      <c r="I1055" s="60">
        <v>-6782374</v>
      </c>
      <c r="J1055" s="60">
        <v>0</v>
      </c>
      <c r="K1055" s="60">
        <v>156049</v>
      </c>
      <c r="L1055" s="60">
        <v>-156049</v>
      </c>
      <c r="M1055" s="60">
        <v>0</v>
      </c>
      <c r="N1055" s="62">
        <v>0</v>
      </c>
    </row>
    <row r="1056" spans="1:14" ht="15" x14ac:dyDescent="0.3">
      <c r="A1056" s="54" t="s">
        <v>159</v>
      </c>
      <c r="B1056" s="55" t="s">
        <v>51</v>
      </c>
      <c r="C1056" s="60">
        <v>10028631</v>
      </c>
      <c r="D1056" s="60">
        <v>-3997611</v>
      </c>
      <c r="E1056" s="60">
        <v>0</v>
      </c>
      <c r="F1056" s="60">
        <v>0</v>
      </c>
      <c r="G1056" s="60">
        <v>0</v>
      </c>
      <c r="H1056" s="60">
        <v>6031020</v>
      </c>
      <c r="I1056" s="60">
        <v>-6031020</v>
      </c>
      <c r="J1056" s="60">
        <v>0</v>
      </c>
      <c r="K1056" s="60">
        <v>5092</v>
      </c>
      <c r="L1056" s="60">
        <v>-5092</v>
      </c>
      <c r="M1056" s="60">
        <v>0</v>
      </c>
      <c r="N1056" s="61">
        <v>0</v>
      </c>
    </row>
    <row r="1057" spans="1:14" ht="15" x14ac:dyDescent="0.3">
      <c r="A1057" s="54" t="s">
        <v>159</v>
      </c>
      <c r="B1057" s="55" t="s">
        <v>52</v>
      </c>
      <c r="C1057" s="60">
        <v>9305935</v>
      </c>
      <c r="D1057" s="60">
        <v>-3427953</v>
      </c>
      <c r="E1057" s="60">
        <v>0</v>
      </c>
      <c r="F1057" s="60">
        <v>0</v>
      </c>
      <c r="G1057" s="60">
        <v>0</v>
      </c>
      <c r="H1057" s="60">
        <v>5877982</v>
      </c>
      <c r="I1057" s="60">
        <v>-5877982</v>
      </c>
      <c r="J1057" s="60">
        <v>0</v>
      </c>
      <c r="K1057" s="60">
        <v>11613</v>
      </c>
      <c r="L1057" s="60">
        <v>-11613</v>
      </c>
      <c r="M1057" s="60">
        <v>0</v>
      </c>
      <c r="N1057" s="61">
        <v>0</v>
      </c>
    </row>
    <row r="1058" spans="1:14" ht="15" x14ac:dyDescent="0.3">
      <c r="A1058" s="54" t="s">
        <v>160</v>
      </c>
      <c r="B1058" s="55" t="s">
        <v>71</v>
      </c>
      <c r="C1058" s="60">
        <v>15509899</v>
      </c>
      <c r="D1058" s="60">
        <v>-1443699</v>
      </c>
      <c r="E1058" s="60">
        <v>0</v>
      </c>
      <c r="F1058" s="60">
        <v>0</v>
      </c>
      <c r="G1058" s="60">
        <v>0</v>
      </c>
      <c r="H1058" s="60">
        <v>14066200</v>
      </c>
      <c r="I1058" s="60">
        <v>0</v>
      </c>
      <c r="J1058" s="60">
        <v>14066200</v>
      </c>
      <c r="K1058" s="60">
        <v>0</v>
      </c>
      <c r="L1058" s="60">
        <v>0</v>
      </c>
      <c r="M1058" s="60">
        <v>0</v>
      </c>
      <c r="N1058" s="61">
        <v>14066200</v>
      </c>
    </row>
    <row r="1059" spans="1:14" ht="15" x14ac:dyDescent="0.3">
      <c r="A1059" s="54" t="s">
        <v>160</v>
      </c>
      <c r="B1059" s="55" t="s">
        <v>39</v>
      </c>
      <c r="C1059" s="60">
        <v>16672212</v>
      </c>
      <c r="D1059" s="60">
        <v>-2036158</v>
      </c>
      <c r="E1059" s="60">
        <v>0</v>
      </c>
      <c r="F1059" s="60">
        <v>0</v>
      </c>
      <c r="G1059" s="60">
        <v>0</v>
      </c>
      <c r="H1059" s="60">
        <v>14636054</v>
      </c>
      <c r="I1059" s="60">
        <v>0</v>
      </c>
      <c r="J1059" s="60">
        <v>14636054</v>
      </c>
      <c r="K1059" s="60">
        <v>0</v>
      </c>
      <c r="L1059" s="60">
        <v>0</v>
      </c>
      <c r="M1059" s="60">
        <v>0</v>
      </c>
      <c r="N1059" s="61">
        <v>14636054</v>
      </c>
    </row>
    <row r="1060" spans="1:14" ht="15" x14ac:dyDescent="0.3">
      <c r="A1060" s="54" t="s">
        <v>160</v>
      </c>
      <c r="B1060" s="55" t="s">
        <v>40</v>
      </c>
      <c r="C1060" s="60">
        <v>17888701</v>
      </c>
      <c r="D1060" s="60">
        <v>-2477056</v>
      </c>
      <c r="E1060" s="60">
        <v>0</v>
      </c>
      <c r="F1060" s="60">
        <v>0</v>
      </c>
      <c r="G1060" s="60">
        <v>0</v>
      </c>
      <c r="H1060" s="60">
        <v>15411645</v>
      </c>
      <c r="I1060" s="60">
        <v>0</v>
      </c>
      <c r="J1060" s="60">
        <v>15411645</v>
      </c>
      <c r="K1060" s="60">
        <v>0</v>
      </c>
      <c r="L1060" s="60">
        <v>0</v>
      </c>
      <c r="M1060" s="60">
        <v>0</v>
      </c>
      <c r="N1060" s="61">
        <v>15411645</v>
      </c>
    </row>
    <row r="1061" spans="1:14" ht="15" x14ac:dyDescent="0.3">
      <c r="A1061" s="54" t="s">
        <v>160</v>
      </c>
      <c r="B1061" s="55" t="s">
        <v>41</v>
      </c>
      <c r="C1061" s="60">
        <v>18046990</v>
      </c>
      <c r="D1061" s="60">
        <v>-2373447</v>
      </c>
      <c r="E1061" s="60">
        <v>0</v>
      </c>
      <c r="F1061" s="60">
        <v>0</v>
      </c>
      <c r="G1061" s="60">
        <v>0</v>
      </c>
      <c r="H1061" s="60">
        <v>15673543</v>
      </c>
      <c r="I1061" s="60">
        <v>0</v>
      </c>
      <c r="J1061" s="60">
        <v>15673543</v>
      </c>
      <c r="K1061" s="60">
        <v>0</v>
      </c>
      <c r="L1061" s="60">
        <v>0</v>
      </c>
      <c r="M1061" s="60">
        <v>0</v>
      </c>
      <c r="N1061" s="62">
        <v>15673543</v>
      </c>
    </row>
    <row r="1062" spans="1:14" ht="15" x14ac:dyDescent="0.3">
      <c r="A1062" s="54" t="s">
        <v>160</v>
      </c>
      <c r="B1062" s="55" t="s">
        <v>42</v>
      </c>
      <c r="C1062" s="60">
        <v>17676098</v>
      </c>
      <c r="D1062" s="60">
        <v>-2130563</v>
      </c>
      <c r="E1062" s="60">
        <v>0</v>
      </c>
      <c r="F1062" s="60">
        <v>0</v>
      </c>
      <c r="G1062" s="60">
        <v>0</v>
      </c>
      <c r="H1062" s="60">
        <v>15545535</v>
      </c>
      <c r="I1062" s="60">
        <v>0</v>
      </c>
      <c r="J1062" s="60">
        <v>15545535</v>
      </c>
      <c r="K1062" s="60">
        <v>0</v>
      </c>
      <c r="L1062" s="60">
        <v>0</v>
      </c>
      <c r="M1062" s="60">
        <v>0</v>
      </c>
      <c r="N1062" s="62">
        <v>15545535</v>
      </c>
    </row>
    <row r="1063" spans="1:14" ht="15" x14ac:dyDescent="0.3">
      <c r="A1063" s="54" t="s">
        <v>160</v>
      </c>
      <c r="B1063" s="55" t="s">
        <v>43</v>
      </c>
      <c r="C1063" s="60">
        <v>16825719</v>
      </c>
      <c r="D1063" s="60">
        <v>-2070646</v>
      </c>
      <c r="E1063" s="60">
        <v>0</v>
      </c>
      <c r="F1063" s="60">
        <v>0</v>
      </c>
      <c r="G1063" s="60">
        <v>0</v>
      </c>
      <c r="H1063" s="60">
        <v>14755073</v>
      </c>
      <c r="I1063" s="60">
        <v>0</v>
      </c>
      <c r="J1063" s="60">
        <v>14755073</v>
      </c>
      <c r="K1063" s="60">
        <v>0</v>
      </c>
      <c r="L1063" s="60">
        <v>0</v>
      </c>
      <c r="M1063" s="60">
        <v>0</v>
      </c>
      <c r="N1063" s="61">
        <v>14755073</v>
      </c>
    </row>
    <row r="1064" spans="1:14" ht="15" x14ac:dyDescent="0.3">
      <c r="A1064" s="54" t="s">
        <v>160</v>
      </c>
      <c r="B1064" s="55" t="s">
        <v>44</v>
      </c>
      <c r="C1064" s="60">
        <v>15518964</v>
      </c>
      <c r="D1064" s="60">
        <v>-1939440</v>
      </c>
      <c r="E1064" s="60">
        <v>0</v>
      </c>
      <c r="F1064" s="60">
        <v>0</v>
      </c>
      <c r="G1064" s="60">
        <v>0</v>
      </c>
      <c r="H1064" s="60">
        <v>13579524</v>
      </c>
      <c r="I1064" s="60">
        <v>-400803</v>
      </c>
      <c r="J1064" s="60">
        <v>13178721</v>
      </c>
      <c r="K1064" s="60">
        <v>187248</v>
      </c>
      <c r="L1064" s="60">
        <v>-179625</v>
      </c>
      <c r="M1064" s="60">
        <v>7623</v>
      </c>
      <c r="N1064" s="61">
        <v>13171098</v>
      </c>
    </row>
    <row r="1065" spans="1:14" ht="15" x14ac:dyDescent="0.3">
      <c r="A1065" s="54" t="s">
        <v>160</v>
      </c>
      <c r="B1065" s="55" t="s">
        <v>45</v>
      </c>
      <c r="C1065" s="60">
        <v>15610675</v>
      </c>
      <c r="D1065" s="60">
        <v>-825802</v>
      </c>
      <c r="E1065" s="60">
        <v>0</v>
      </c>
      <c r="F1065" s="60">
        <v>0</v>
      </c>
      <c r="G1065" s="60">
        <v>0</v>
      </c>
      <c r="H1065" s="60">
        <v>14784873</v>
      </c>
      <c r="I1065" s="60">
        <v>-14433621</v>
      </c>
      <c r="J1065" s="60">
        <v>351252</v>
      </c>
      <c r="K1065" s="60">
        <v>1695469</v>
      </c>
      <c r="L1065" s="60">
        <v>-1688569</v>
      </c>
      <c r="M1065" s="60">
        <v>6900</v>
      </c>
      <c r="N1065" s="61">
        <v>344352</v>
      </c>
    </row>
    <row r="1066" spans="1:14" ht="15" x14ac:dyDescent="0.3">
      <c r="A1066" s="54" t="s">
        <v>160</v>
      </c>
      <c r="B1066" s="55" t="s">
        <v>46</v>
      </c>
      <c r="C1066" s="60">
        <v>15408076</v>
      </c>
      <c r="D1066" s="60">
        <v>-1939857</v>
      </c>
      <c r="E1066" s="60">
        <v>0</v>
      </c>
      <c r="F1066" s="60">
        <v>0</v>
      </c>
      <c r="G1066" s="60">
        <v>0</v>
      </c>
      <c r="H1066" s="60">
        <v>13468219</v>
      </c>
      <c r="I1066" s="60">
        <v>-13468219</v>
      </c>
      <c r="J1066" s="60">
        <v>0</v>
      </c>
      <c r="K1066" s="60">
        <v>0</v>
      </c>
      <c r="L1066" s="60">
        <v>0</v>
      </c>
      <c r="M1066" s="60">
        <v>0</v>
      </c>
      <c r="N1066" s="61">
        <v>0</v>
      </c>
    </row>
    <row r="1067" spans="1:14" ht="15" x14ac:dyDescent="0.3">
      <c r="A1067" s="54" t="s">
        <v>160</v>
      </c>
      <c r="B1067" s="55" t="s">
        <v>47</v>
      </c>
      <c r="C1067" s="60">
        <v>14470619</v>
      </c>
      <c r="D1067" s="60">
        <v>-1454415</v>
      </c>
      <c r="E1067" s="60">
        <v>0</v>
      </c>
      <c r="F1067" s="60">
        <v>0</v>
      </c>
      <c r="G1067" s="60">
        <v>0</v>
      </c>
      <c r="H1067" s="60">
        <v>13016204</v>
      </c>
      <c r="I1067" s="60">
        <v>-13016204</v>
      </c>
      <c r="J1067" s="60">
        <v>0</v>
      </c>
      <c r="K1067" s="60">
        <v>15792</v>
      </c>
      <c r="L1067" s="60">
        <v>-15792</v>
      </c>
      <c r="M1067" s="60">
        <v>0</v>
      </c>
      <c r="N1067" s="61">
        <v>0</v>
      </c>
    </row>
    <row r="1068" spans="1:14" ht="15" x14ac:dyDescent="0.3">
      <c r="A1068" s="54" t="s">
        <v>160</v>
      </c>
      <c r="B1068" s="55" t="s">
        <v>48</v>
      </c>
      <c r="C1068" s="60">
        <v>15115919</v>
      </c>
      <c r="D1068" s="60">
        <v>-1481942</v>
      </c>
      <c r="E1068" s="60">
        <v>0</v>
      </c>
      <c r="F1068" s="60">
        <v>0</v>
      </c>
      <c r="G1068" s="60">
        <v>0</v>
      </c>
      <c r="H1068" s="60">
        <v>13633977</v>
      </c>
      <c r="I1068" s="60">
        <v>-13633977</v>
      </c>
      <c r="J1068" s="60">
        <v>0</v>
      </c>
      <c r="K1068" s="60">
        <v>66087</v>
      </c>
      <c r="L1068" s="60">
        <v>-66087</v>
      </c>
      <c r="M1068" s="60">
        <v>0</v>
      </c>
      <c r="N1068" s="61">
        <v>0</v>
      </c>
    </row>
    <row r="1069" spans="1:14" ht="15" x14ac:dyDescent="0.3">
      <c r="A1069" s="54" t="s">
        <v>160</v>
      </c>
      <c r="B1069" s="55" t="s">
        <v>49</v>
      </c>
      <c r="C1069" s="60">
        <v>719744</v>
      </c>
      <c r="D1069" s="60">
        <v>-29797</v>
      </c>
      <c r="E1069" s="60">
        <v>0</v>
      </c>
      <c r="F1069" s="60">
        <v>0</v>
      </c>
      <c r="G1069" s="60">
        <v>0</v>
      </c>
      <c r="H1069" s="60">
        <v>689947</v>
      </c>
      <c r="I1069" s="60">
        <v>-689947</v>
      </c>
      <c r="J1069" s="60">
        <v>0</v>
      </c>
      <c r="K1069" s="60">
        <v>7574</v>
      </c>
      <c r="L1069" s="60">
        <v>-7574</v>
      </c>
      <c r="M1069" s="60">
        <v>0</v>
      </c>
      <c r="N1069" s="61">
        <v>0</v>
      </c>
    </row>
    <row r="1070" spans="1:14" ht="15" x14ac:dyDescent="0.3">
      <c r="A1070" s="54" t="s">
        <v>160</v>
      </c>
      <c r="B1070" s="55" t="s">
        <v>50</v>
      </c>
      <c r="C1070" s="60">
        <v>580209</v>
      </c>
      <c r="D1070" s="60">
        <v>-23622</v>
      </c>
      <c r="E1070" s="60">
        <v>0</v>
      </c>
      <c r="F1070" s="60">
        <v>0</v>
      </c>
      <c r="G1070" s="60">
        <v>0</v>
      </c>
      <c r="H1070" s="60">
        <v>556587</v>
      </c>
      <c r="I1070" s="60">
        <v>-556587</v>
      </c>
      <c r="J1070" s="60">
        <v>0</v>
      </c>
      <c r="K1070" s="60">
        <v>0</v>
      </c>
      <c r="L1070" s="60">
        <v>0</v>
      </c>
      <c r="M1070" s="60">
        <v>0</v>
      </c>
      <c r="N1070" s="61">
        <v>0</v>
      </c>
    </row>
    <row r="1071" spans="1:14" ht="15" x14ac:dyDescent="0.3">
      <c r="A1071" s="54" t="s">
        <v>160</v>
      </c>
      <c r="B1071" s="55" t="s">
        <v>51</v>
      </c>
      <c r="C1071" s="60">
        <v>548306</v>
      </c>
      <c r="D1071" s="60">
        <v>-14208</v>
      </c>
      <c r="E1071" s="60">
        <v>0</v>
      </c>
      <c r="F1071" s="60">
        <v>0</v>
      </c>
      <c r="G1071" s="60">
        <v>0</v>
      </c>
      <c r="H1071" s="60">
        <v>534098</v>
      </c>
      <c r="I1071" s="60">
        <v>-534098</v>
      </c>
      <c r="J1071" s="60">
        <v>0</v>
      </c>
      <c r="K1071" s="60">
        <v>0</v>
      </c>
      <c r="L1071" s="60">
        <v>0</v>
      </c>
      <c r="M1071" s="60">
        <v>0</v>
      </c>
      <c r="N1071" s="61">
        <v>0</v>
      </c>
    </row>
    <row r="1072" spans="1:14" ht="15" x14ac:dyDescent="0.3">
      <c r="A1072" s="54" t="s">
        <v>160</v>
      </c>
      <c r="B1072" s="55" t="s">
        <v>52</v>
      </c>
      <c r="C1072" s="60">
        <v>528696</v>
      </c>
      <c r="D1072" s="60">
        <v>-17279</v>
      </c>
      <c r="E1072" s="60">
        <v>0</v>
      </c>
      <c r="F1072" s="60">
        <v>0</v>
      </c>
      <c r="G1072" s="60">
        <v>0</v>
      </c>
      <c r="H1072" s="60">
        <v>511417</v>
      </c>
      <c r="I1072" s="60">
        <v>-511417</v>
      </c>
      <c r="J1072" s="60">
        <v>0</v>
      </c>
      <c r="K1072" s="60">
        <v>0</v>
      </c>
      <c r="L1072" s="60">
        <v>0</v>
      </c>
      <c r="M1072" s="60">
        <v>0</v>
      </c>
      <c r="N1072" s="61">
        <v>0</v>
      </c>
    </row>
    <row r="1073" spans="1:14" ht="15" x14ac:dyDescent="0.3">
      <c r="A1073" s="54" t="s">
        <v>160</v>
      </c>
      <c r="B1073" s="55" t="s">
        <v>53</v>
      </c>
      <c r="C1073" s="60">
        <v>633192</v>
      </c>
      <c r="D1073" s="60">
        <v>-30544</v>
      </c>
      <c r="E1073" s="60">
        <v>0</v>
      </c>
      <c r="F1073" s="60">
        <v>0</v>
      </c>
      <c r="G1073" s="60">
        <v>0</v>
      </c>
      <c r="H1073" s="60">
        <v>602648</v>
      </c>
      <c r="I1073" s="60">
        <v>-602648</v>
      </c>
      <c r="J1073" s="60">
        <v>0</v>
      </c>
      <c r="K1073" s="60">
        <v>0</v>
      </c>
      <c r="L1073" s="60">
        <v>0</v>
      </c>
      <c r="M1073" s="60">
        <v>0</v>
      </c>
      <c r="N1073" s="61">
        <v>0</v>
      </c>
    </row>
    <row r="1074" spans="1:14" ht="15" x14ac:dyDescent="0.3">
      <c r="A1074" s="54" t="s">
        <v>160</v>
      </c>
      <c r="B1074" s="55" t="s">
        <v>54</v>
      </c>
      <c r="C1074" s="60">
        <v>582016</v>
      </c>
      <c r="D1074" s="60">
        <v>-30825</v>
      </c>
      <c r="E1074" s="60">
        <v>0</v>
      </c>
      <c r="F1074" s="60">
        <v>0</v>
      </c>
      <c r="G1074" s="60">
        <v>0</v>
      </c>
      <c r="H1074" s="60">
        <v>551191</v>
      </c>
      <c r="I1074" s="60">
        <v>-551191</v>
      </c>
      <c r="J1074" s="60">
        <v>0</v>
      </c>
      <c r="K1074" s="60">
        <v>0</v>
      </c>
      <c r="L1074" s="60">
        <v>0</v>
      </c>
      <c r="M1074" s="60">
        <v>0</v>
      </c>
      <c r="N1074" s="61">
        <v>0</v>
      </c>
    </row>
    <row r="1075" spans="1:14" ht="15" x14ac:dyDescent="0.3">
      <c r="A1075" s="54" t="s">
        <v>160</v>
      </c>
      <c r="B1075" s="55" t="s">
        <v>55</v>
      </c>
      <c r="C1075" s="60">
        <v>517337</v>
      </c>
      <c r="D1075" s="60">
        <v>-28651</v>
      </c>
      <c r="E1075" s="60">
        <v>0</v>
      </c>
      <c r="F1075" s="60">
        <v>0</v>
      </c>
      <c r="G1075" s="60">
        <v>0</v>
      </c>
      <c r="H1075" s="60">
        <v>488686</v>
      </c>
      <c r="I1075" s="60">
        <v>-488686</v>
      </c>
      <c r="J1075" s="60">
        <v>0</v>
      </c>
      <c r="K1075" s="60">
        <v>0</v>
      </c>
      <c r="L1075" s="60">
        <v>0</v>
      </c>
      <c r="M1075" s="60">
        <v>0</v>
      </c>
      <c r="N1075" s="61">
        <v>0</v>
      </c>
    </row>
    <row r="1076" spans="1:14" ht="15" x14ac:dyDescent="0.3">
      <c r="A1076" s="54" t="s">
        <v>160</v>
      </c>
      <c r="B1076" s="55" t="s">
        <v>56</v>
      </c>
      <c r="C1076" s="60">
        <v>236173</v>
      </c>
      <c r="D1076" s="60">
        <v>-66709</v>
      </c>
      <c r="E1076" s="60">
        <v>0</v>
      </c>
      <c r="F1076" s="60">
        <v>0</v>
      </c>
      <c r="G1076" s="60">
        <v>0</v>
      </c>
      <c r="H1076" s="60">
        <v>169464</v>
      </c>
      <c r="I1076" s="60">
        <v>-169464</v>
      </c>
      <c r="J1076" s="60">
        <v>0</v>
      </c>
      <c r="K1076" s="60">
        <v>0</v>
      </c>
      <c r="L1076" s="60">
        <v>0</v>
      </c>
      <c r="M1076" s="60">
        <v>0</v>
      </c>
      <c r="N1076" s="61">
        <v>0</v>
      </c>
    </row>
    <row r="1077" spans="1:14" ht="15" x14ac:dyDescent="0.3">
      <c r="A1077" s="54" t="s">
        <v>161</v>
      </c>
      <c r="B1077" s="55" t="s">
        <v>40</v>
      </c>
      <c r="C1077" s="60">
        <v>1466</v>
      </c>
      <c r="D1077" s="60">
        <v>0</v>
      </c>
      <c r="E1077" s="60">
        <v>0</v>
      </c>
      <c r="F1077" s="60">
        <v>0</v>
      </c>
      <c r="G1077" s="60">
        <v>0</v>
      </c>
      <c r="H1077" s="60">
        <v>1466</v>
      </c>
      <c r="I1077" s="60">
        <v>0</v>
      </c>
      <c r="J1077" s="60">
        <v>1466</v>
      </c>
      <c r="K1077" s="60">
        <v>0</v>
      </c>
      <c r="L1077" s="60">
        <v>0</v>
      </c>
      <c r="M1077" s="60">
        <v>0</v>
      </c>
      <c r="N1077" s="61">
        <v>1466</v>
      </c>
    </row>
    <row r="1078" spans="1:14" ht="15" x14ac:dyDescent="0.3">
      <c r="A1078" s="54" t="s">
        <v>161</v>
      </c>
      <c r="B1078" s="55" t="s">
        <v>41</v>
      </c>
      <c r="C1078" s="60">
        <v>64851</v>
      </c>
      <c r="D1078" s="60">
        <v>0</v>
      </c>
      <c r="E1078" s="60">
        <v>0</v>
      </c>
      <c r="F1078" s="60">
        <v>0</v>
      </c>
      <c r="G1078" s="60">
        <v>0</v>
      </c>
      <c r="H1078" s="60">
        <v>64851</v>
      </c>
      <c r="I1078" s="60">
        <v>0</v>
      </c>
      <c r="J1078" s="60">
        <v>64851</v>
      </c>
      <c r="K1078" s="60">
        <v>0</v>
      </c>
      <c r="L1078" s="60">
        <v>0</v>
      </c>
      <c r="M1078" s="60">
        <v>0</v>
      </c>
      <c r="N1078" s="61">
        <v>64851</v>
      </c>
    </row>
    <row r="1079" spans="1:14" ht="15" x14ac:dyDescent="0.3">
      <c r="A1079" s="54" t="s">
        <v>161</v>
      </c>
      <c r="B1079" s="55" t="s">
        <v>42</v>
      </c>
      <c r="C1079" s="60">
        <v>277610</v>
      </c>
      <c r="D1079" s="60">
        <v>0</v>
      </c>
      <c r="E1079" s="60">
        <v>0</v>
      </c>
      <c r="F1079" s="60">
        <v>0</v>
      </c>
      <c r="G1079" s="60">
        <v>0</v>
      </c>
      <c r="H1079" s="60">
        <v>277610</v>
      </c>
      <c r="I1079" s="60">
        <v>0</v>
      </c>
      <c r="J1079" s="60">
        <v>277610</v>
      </c>
      <c r="K1079" s="60">
        <v>0</v>
      </c>
      <c r="L1079" s="60">
        <v>0</v>
      </c>
      <c r="M1079" s="60">
        <v>0</v>
      </c>
      <c r="N1079" s="62">
        <v>277610</v>
      </c>
    </row>
    <row r="1080" spans="1:14" ht="15" x14ac:dyDescent="0.3">
      <c r="A1080" s="54" t="s">
        <v>161</v>
      </c>
      <c r="B1080" s="55" t="s">
        <v>43</v>
      </c>
      <c r="C1080" s="60">
        <v>281549</v>
      </c>
      <c r="D1080" s="60">
        <v>-1575</v>
      </c>
      <c r="E1080" s="60">
        <v>0</v>
      </c>
      <c r="F1080" s="60">
        <v>0</v>
      </c>
      <c r="G1080" s="60">
        <v>0</v>
      </c>
      <c r="H1080" s="60">
        <v>279974</v>
      </c>
      <c r="I1080" s="60">
        <v>-279974</v>
      </c>
      <c r="J1080" s="60">
        <v>0</v>
      </c>
      <c r="K1080" s="60">
        <v>34115</v>
      </c>
      <c r="L1080" s="60">
        <v>-34115</v>
      </c>
      <c r="M1080" s="60">
        <v>0</v>
      </c>
      <c r="N1080" s="62">
        <v>0</v>
      </c>
    </row>
    <row r="1081" spans="1:14" ht="15" x14ac:dyDescent="0.3">
      <c r="A1081" s="54" t="s">
        <v>161</v>
      </c>
      <c r="B1081" s="55" t="s">
        <v>44</v>
      </c>
      <c r="C1081" s="60">
        <v>274469</v>
      </c>
      <c r="D1081" s="60">
        <v>0</v>
      </c>
      <c r="E1081" s="60">
        <v>0</v>
      </c>
      <c r="F1081" s="60">
        <v>0</v>
      </c>
      <c r="G1081" s="60">
        <v>0</v>
      </c>
      <c r="H1081" s="60">
        <v>274469</v>
      </c>
      <c r="I1081" s="60">
        <v>-274469</v>
      </c>
      <c r="J1081" s="60">
        <v>0</v>
      </c>
      <c r="K1081" s="60">
        <v>9979</v>
      </c>
      <c r="L1081" s="60">
        <v>-9979</v>
      </c>
      <c r="M1081" s="60">
        <v>0</v>
      </c>
      <c r="N1081" s="61">
        <v>0</v>
      </c>
    </row>
    <row r="1082" spans="1:14" ht="15" x14ac:dyDescent="0.3">
      <c r="A1082" s="54" t="s">
        <v>161</v>
      </c>
      <c r="B1082" s="55" t="s">
        <v>45</v>
      </c>
      <c r="C1082" s="60">
        <v>252962</v>
      </c>
      <c r="D1082" s="60">
        <v>0</v>
      </c>
      <c r="E1082" s="60">
        <v>0</v>
      </c>
      <c r="F1082" s="60">
        <v>0</v>
      </c>
      <c r="G1082" s="60">
        <v>0</v>
      </c>
      <c r="H1082" s="60">
        <v>252962</v>
      </c>
      <c r="I1082" s="60">
        <v>-252962</v>
      </c>
      <c r="J1082" s="60">
        <v>0</v>
      </c>
      <c r="K1082" s="60">
        <v>0</v>
      </c>
      <c r="L1082" s="60">
        <v>0</v>
      </c>
      <c r="M1082" s="60">
        <v>0</v>
      </c>
      <c r="N1082" s="61">
        <v>0</v>
      </c>
    </row>
    <row r="1083" spans="1:14" ht="15" x14ac:dyDescent="0.3">
      <c r="A1083" s="54" t="s">
        <v>161</v>
      </c>
      <c r="B1083" s="55" t="s">
        <v>46</v>
      </c>
      <c r="C1083" s="60">
        <v>256296</v>
      </c>
      <c r="D1083" s="60">
        <v>0</v>
      </c>
      <c r="E1083" s="60">
        <v>0</v>
      </c>
      <c r="F1083" s="60">
        <v>0</v>
      </c>
      <c r="G1083" s="60">
        <v>0</v>
      </c>
      <c r="H1083" s="60">
        <v>256296</v>
      </c>
      <c r="I1083" s="60">
        <v>-256296</v>
      </c>
      <c r="J1083" s="60">
        <v>0</v>
      </c>
      <c r="K1083" s="60">
        <v>0</v>
      </c>
      <c r="L1083" s="60">
        <v>0</v>
      </c>
      <c r="M1083" s="60">
        <v>0</v>
      </c>
      <c r="N1083" s="61">
        <v>0</v>
      </c>
    </row>
    <row r="1084" spans="1:14" ht="15" x14ac:dyDescent="0.3">
      <c r="A1084" s="54" t="s">
        <v>161</v>
      </c>
      <c r="B1084" s="55" t="s">
        <v>47</v>
      </c>
      <c r="C1084" s="60">
        <v>206052</v>
      </c>
      <c r="D1084" s="60">
        <v>0</v>
      </c>
      <c r="E1084" s="60">
        <v>0</v>
      </c>
      <c r="F1084" s="60">
        <v>0</v>
      </c>
      <c r="G1084" s="60">
        <v>0</v>
      </c>
      <c r="H1084" s="60">
        <v>206052</v>
      </c>
      <c r="I1084" s="60">
        <v>-206052</v>
      </c>
      <c r="J1084" s="60">
        <v>0</v>
      </c>
      <c r="K1084" s="60">
        <v>226</v>
      </c>
      <c r="L1084" s="60">
        <v>-226</v>
      </c>
      <c r="M1084" s="60">
        <v>0</v>
      </c>
      <c r="N1084" s="61">
        <v>0</v>
      </c>
    </row>
    <row r="1085" spans="1:14" ht="15" x14ac:dyDescent="0.3">
      <c r="A1085" s="54" t="s">
        <v>161</v>
      </c>
      <c r="B1085" s="55" t="s">
        <v>48</v>
      </c>
      <c r="C1085" s="60">
        <v>183179</v>
      </c>
      <c r="D1085" s="60">
        <v>0</v>
      </c>
      <c r="E1085" s="60">
        <v>0</v>
      </c>
      <c r="F1085" s="60">
        <v>0</v>
      </c>
      <c r="G1085" s="60">
        <v>0</v>
      </c>
      <c r="H1085" s="60">
        <v>183179</v>
      </c>
      <c r="I1085" s="60">
        <v>-183179</v>
      </c>
      <c r="J1085" s="60">
        <v>0</v>
      </c>
      <c r="K1085" s="60">
        <v>18661</v>
      </c>
      <c r="L1085" s="60">
        <v>-18661</v>
      </c>
      <c r="M1085" s="60">
        <v>0</v>
      </c>
      <c r="N1085" s="61">
        <v>0</v>
      </c>
    </row>
    <row r="1086" spans="1:14" ht="15" x14ac:dyDescent="0.3">
      <c r="A1086" s="54" t="s">
        <v>161</v>
      </c>
      <c r="B1086" s="55" t="s">
        <v>49</v>
      </c>
      <c r="C1086" s="60">
        <v>127266</v>
      </c>
      <c r="D1086" s="60">
        <v>-1000</v>
      </c>
      <c r="E1086" s="60">
        <v>0</v>
      </c>
      <c r="F1086" s="60">
        <v>0</v>
      </c>
      <c r="G1086" s="60">
        <v>0</v>
      </c>
      <c r="H1086" s="60">
        <v>126266</v>
      </c>
      <c r="I1086" s="60">
        <v>-126266</v>
      </c>
      <c r="J1086" s="60">
        <v>0</v>
      </c>
      <c r="K1086" s="60">
        <v>5000</v>
      </c>
      <c r="L1086" s="60">
        <v>-5000</v>
      </c>
      <c r="M1086" s="60">
        <v>0</v>
      </c>
      <c r="N1086" s="61">
        <v>0</v>
      </c>
    </row>
    <row r="1087" spans="1:14" ht="15" x14ac:dyDescent="0.3">
      <c r="A1087" s="54" t="s">
        <v>161</v>
      </c>
      <c r="B1087" s="55" t="s">
        <v>50</v>
      </c>
      <c r="C1087" s="60">
        <v>117841</v>
      </c>
      <c r="D1087" s="60">
        <v>0</v>
      </c>
      <c r="E1087" s="60">
        <v>0</v>
      </c>
      <c r="F1087" s="60">
        <v>0</v>
      </c>
      <c r="G1087" s="60">
        <v>0</v>
      </c>
      <c r="H1087" s="60">
        <v>117841</v>
      </c>
      <c r="I1087" s="60">
        <v>-117841</v>
      </c>
      <c r="J1087" s="60">
        <v>0</v>
      </c>
      <c r="K1087" s="60">
        <v>19863</v>
      </c>
      <c r="L1087" s="60">
        <v>-19863</v>
      </c>
      <c r="M1087" s="60">
        <v>0</v>
      </c>
      <c r="N1087" s="61">
        <v>0</v>
      </c>
    </row>
    <row r="1088" spans="1:14" ht="15" x14ac:dyDescent="0.3">
      <c r="A1088" s="54" t="s">
        <v>161</v>
      </c>
      <c r="B1088" s="55" t="s">
        <v>51</v>
      </c>
      <c r="C1088" s="60">
        <v>146697</v>
      </c>
      <c r="D1088" s="60">
        <v>-150</v>
      </c>
      <c r="E1088" s="60">
        <v>0</v>
      </c>
      <c r="F1088" s="60">
        <v>0</v>
      </c>
      <c r="G1088" s="60">
        <v>0</v>
      </c>
      <c r="H1088" s="60">
        <v>146547</v>
      </c>
      <c r="I1088" s="60">
        <v>-146547</v>
      </c>
      <c r="J1088" s="60">
        <v>0</v>
      </c>
      <c r="K1088" s="60">
        <v>89658</v>
      </c>
      <c r="L1088" s="60">
        <v>-89658</v>
      </c>
      <c r="M1088" s="60">
        <v>0</v>
      </c>
      <c r="N1088" s="61">
        <v>0</v>
      </c>
    </row>
    <row r="1089" spans="1:14" ht="15" x14ac:dyDescent="0.3">
      <c r="A1089" s="54" t="s">
        <v>161</v>
      </c>
      <c r="B1089" s="55" t="s">
        <v>52</v>
      </c>
      <c r="C1089" s="60">
        <v>263871</v>
      </c>
      <c r="D1089" s="60">
        <v>-34759</v>
      </c>
      <c r="E1089" s="60">
        <v>0</v>
      </c>
      <c r="F1089" s="60">
        <v>0</v>
      </c>
      <c r="G1089" s="60">
        <v>0</v>
      </c>
      <c r="H1089" s="60">
        <v>229112</v>
      </c>
      <c r="I1089" s="60">
        <v>-229112</v>
      </c>
      <c r="J1089" s="60">
        <v>0</v>
      </c>
      <c r="K1089" s="60">
        <v>0</v>
      </c>
      <c r="L1089" s="60">
        <v>0</v>
      </c>
      <c r="M1089" s="60">
        <v>0</v>
      </c>
      <c r="N1089" s="61">
        <v>0</v>
      </c>
    </row>
    <row r="1090" spans="1:14" ht="15" x14ac:dyDescent="0.3">
      <c r="A1090" s="54" t="s">
        <v>161</v>
      </c>
      <c r="B1090" s="55" t="s">
        <v>53</v>
      </c>
      <c r="C1090" s="60">
        <v>149920</v>
      </c>
      <c r="D1090" s="60">
        <v>0</v>
      </c>
      <c r="E1090" s="60">
        <v>0</v>
      </c>
      <c r="F1090" s="60">
        <v>0</v>
      </c>
      <c r="G1090" s="60">
        <v>0</v>
      </c>
      <c r="H1090" s="60">
        <v>149920</v>
      </c>
      <c r="I1090" s="60">
        <v>-149920</v>
      </c>
      <c r="J1090" s="60">
        <v>0</v>
      </c>
      <c r="K1090" s="60">
        <v>7275</v>
      </c>
      <c r="L1090" s="60">
        <v>-7275</v>
      </c>
      <c r="M1090" s="60">
        <v>0</v>
      </c>
      <c r="N1090" s="61">
        <v>0</v>
      </c>
    </row>
    <row r="1091" spans="1:14" ht="15" x14ac:dyDescent="0.3">
      <c r="A1091" s="54" t="s">
        <v>161</v>
      </c>
      <c r="B1091" s="55" t="s">
        <v>54</v>
      </c>
      <c r="C1091" s="60">
        <v>56757</v>
      </c>
      <c r="D1091" s="60">
        <v>-2436</v>
      </c>
      <c r="E1091" s="60">
        <v>0</v>
      </c>
      <c r="F1091" s="60">
        <v>0</v>
      </c>
      <c r="G1091" s="60">
        <v>0</v>
      </c>
      <c r="H1091" s="60">
        <v>54321</v>
      </c>
      <c r="I1091" s="60">
        <v>-54321</v>
      </c>
      <c r="J1091" s="60">
        <v>0</v>
      </c>
      <c r="K1091" s="60">
        <v>0</v>
      </c>
      <c r="L1091" s="60">
        <v>0</v>
      </c>
      <c r="M1091" s="60">
        <v>0</v>
      </c>
      <c r="N1091" s="61">
        <v>0</v>
      </c>
    </row>
    <row r="1092" spans="1:14" ht="15" x14ac:dyDescent="0.3">
      <c r="A1092" s="54" t="s">
        <v>161</v>
      </c>
      <c r="B1092" s="55" t="s">
        <v>55</v>
      </c>
      <c r="C1092" s="60">
        <v>73236</v>
      </c>
      <c r="D1092" s="60">
        <v>0</v>
      </c>
      <c r="E1092" s="60">
        <v>0</v>
      </c>
      <c r="F1092" s="60">
        <v>0</v>
      </c>
      <c r="G1092" s="60">
        <v>0</v>
      </c>
      <c r="H1092" s="60">
        <v>73236</v>
      </c>
      <c r="I1092" s="60">
        <v>-73236</v>
      </c>
      <c r="J1092" s="60">
        <v>0</v>
      </c>
      <c r="K1092" s="60">
        <v>0</v>
      </c>
      <c r="L1092" s="60">
        <v>0</v>
      </c>
      <c r="M1092" s="60">
        <v>0</v>
      </c>
      <c r="N1092" s="61">
        <v>0</v>
      </c>
    </row>
    <row r="1093" spans="1:14" ht="15" x14ac:dyDescent="0.3">
      <c r="A1093" s="54" t="s">
        <v>161</v>
      </c>
      <c r="B1093" s="55" t="s">
        <v>56</v>
      </c>
      <c r="C1093" s="60">
        <v>9510</v>
      </c>
      <c r="D1093" s="60">
        <v>0</v>
      </c>
      <c r="E1093" s="60">
        <v>0</v>
      </c>
      <c r="F1093" s="60">
        <v>0</v>
      </c>
      <c r="G1093" s="60">
        <v>0</v>
      </c>
      <c r="H1093" s="60">
        <v>9510</v>
      </c>
      <c r="I1093" s="60">
        <v>-9510</v>
      </c>
      <c r="J1093" s="60">
        <v>0</v>
      </c>
      <c r="K1093" s="60">
        <v>0</v>
      </c>
      <c r="L1093" s="60">
        <v>0</v>
      </c>
      <c r="M1093" s="60">
        <v>0</v>
      </c>
      <c r="N1093" s="61">
        <v>0</v>
      </c>
    </row>
    <row r="1094" spans="1:14" ht="15" x14ac:dyDescent="0.3">
      <c r="A1094" s="54" t="s">
        <v>161</v>
      </c>
      <c r="B1094" s="55" t="s">
        <v>57</v>
      </c>
      <c r="C1094" s="60">
        <v>80953</v>
      </c>
      <c r="D1094" s="60">
        <v>0</v>
      </c>
      <c r="E1094" s="60">
        <v>0</v>
      </c>
      <c r="F1094" s="60">
        <v>0</v>
      </c>
      <c r="G1094" s="60">
        <v>0</v>
      </c>
      <c r="H1094" s="60">
        <v>80953</v>
      </c>
      <c r="I1094" s="60">
        <v>-80953</v>
      </c>
      <c r="J1094" s="60">
        <v>0</v>
      </c>
      <c r="K1094" s="60">
        <v>0</v>
      </c>
      <c r="L1094" s="60">
        <v>0</v>
      </c>
      <c r="M1094" s="60">
        <v>0</v>
      </c>
      <c r="N1094" s="61">
        <v>0</v>
      </c>
    </row>
    <row r="1095" spans="1:14" ht="15" x14ac:dyDescent="0.3">
      <c r="A1095" s="54" t="s">
        <v>162</v>
      </c>
      <c r="B1095" s="55" t="s">
        <v>382</v>
      </c>
      <c r="C1095" s="60">
        <v>422140</v>
      </c>
      <c r="D1095" s="60">
        <v>0</v>
      </c>
      <c r="E1095" s="60">
        <v>0</v>
      </c>
      <c r="F1095" s="60">
        <v>0</v>
      </c>
      <c r="G1095" s="60">
        <v>0</v>
      </c>
      <c r="H1095" s="60">
        <v>422140</v>
      </c>
      <c r="I1095" s="60">
        <v>0</v>
      </c>
      <c r="J1095" s="60">
        <v>422140</v>
      </c>
      <c r="K1095" s="60">
        <v>0</v>
      </c>
      <c r="L1095" s="60">
        <v>0</v>
      </c>
      <c r="M1095" s="60">
        <v>0</v>
      </c>
      <c r="N1095" s="61">
        <v>422140</v>
      </c>
    </row>
    <row r="1096" spans="1:14" ht="15" x14ac:dyDescent="0.3">
      <c r="A1096" s="54" t="s">
        <v>162</v>
      </c>
      <c r="B1096" s="55" t="s">
        <v>383</v>
      </c>
      <c r="C1096" s="60">
        <v>592793</v>
      </c>
      <c r="D1096" s="60">
        <v>0</v>
      </c>
      <c r="E1096" s="60">
        <v>0</v>
      </c>
      <c r="F1096" s="60">
        <v>0</v>
      </c>
      <c r="G1096" s="60">
        <v>-794</v>
      </c>
      <c r="H1096" s="60">
        <v>591999</v>
      </c>
      <c r="I1096" s="60">
        <v>-590940</v>
      </c>
      <c r="J1096" s="60">
        <v>1059</v>
      </c>
      <c r="K1096" s="60">
        <v>0</v>
      </c>
      <c r="L1096" s="60">
        <v>0</v>
      </c>
      <c r="M1096" s="60">
        <v>0</v>
      </c>
      <c r="N1096" s="61">
        <v>1059</v>
      </c>
    </row>
    <row r="1097" spans="1:14" ht="15" x14ac:dyDescent="0.3">
      <c r="A1097" s="54" t="s">
        <v>162</v>
      </c>
      <c r="B1097" s="55" t="s">
        <v>363</v>
      </c>
      <c r="C1097" s="60">
        <v>701562</v>
      </c>
      <c r="D1097" s="60">
        <v>-3012</v>
      </c>
      <c r="E1097" s="60">
        <v>0</v>
      </c>
      <c r="F1097" s="60">
        <v>0</v>
      </c>
      <c r="G1097" s="60">
        <v>0</v>
      </c>
      <c r="H1097" s="60">
        <v>698550</v>
      </c>
      <c r="I1097" s="60">
        <v>-698550</v>
      </c>
      <c r="J1097" s="60">
        <v>0</v>
      </c>
      <c r="K1097" s="60">
        <v>0</v>
      </c>
      <c r="L1097" s="60">
        <v>0</v>
      </c>
      <c r="M1097" s="60">
        <v>0</v>
      </c>
      <c r="N1097" s="61">
        <v>0</v>
      </c>
    </row>
    <row r="1098" spans="1:14" ht="15" x14ac:dyDescent="0.3">
      <c r="A1098" s="54" t="s">
        <v>162</v>
      </c>
      <c r="B1098" s="55" t="s">
        <v>361</v>
      </c>
      <c r="C1098" s="60">
        <v>524992</v>
      </c>
      <c r="D1098" s="60">
        <v>-2795</v>
      </c>
      <c r="E1098" s="60">
        <v>0</v>
      </c>
      <c r="F1098" s="60">
        <v>0</v>
      </c>
      <c r="G1098" s="60">
        <v>0</v>
      </c>
      <c r="H1098" s="60">
        <v>522197</v>
      </c>
      <c r="I1098" s="60">
        <v>-522197</v>
      </c>
      <c r="J1098" s="60">
        <v>0</v>
      </c>
      <c r="K1098" s="60">
        <v>0</v>
      </c>
      <c r="L1098" s="60">
        <v>0</v>
      </c>
      <c r="M1098" s="60">
        <v>0</v>
      </c>
      <c r="N1098" s="61">
        <v>0</v>
      </c>
    </row>
    <row r="1099" spans="1:14" ht="15" x14ac:dyDescent="0.3">
      <c r="A1099" s="54" t="s">
        <v>162</v>
      </c>
      <c r="B1099" s="55" t="s">
        <v>355</v>
      </c>
      <c r="C1099" s="60">
        <v>501312</v>
      </c>
      <c r="D1099" s="60">
        <v>-261</v>
      </c>
      <c r="E1099" s="60">
        <v>0</v>
      </c>
      <c r="F1099" s="60">
        <v>0</v>
      </c>
      <c r="G1099" s="60">
        <v>0</v>
      </c>
      <c r="H1099" s="60">
        <v>501051</v>
      </c>
      <c r="I1099" s="60">
        <v>-501051</v>
      </c>
      <c r="J1099" s="60">
        <v>0</v>
      </c>
      <c r="K1099" s="60">
        <v>0</v>
      </c>
      <c r="L1099" s="60">
        <v>0</v>
      </c>
      <c r="M1099" s="60">
        <v>0</v>
      </c>
      <c r="N1099" s="61">
        <v>0</v>
      </c>
    </row>
    <row r="1100" spans="1:14" ht="15" x14ac:dyDescent="0.3">
      <c r="A1100" s="54" t="s">
        <v>162</v>
      </c>
      <c r="B1100" s="55" t="s">
        <v>64</v>
      </c>
      <c r="C1100" s="60">
        <v>402448</v>
      </c>
      <c r="D1100" s="60">
        <v>-241</v>
      </c>
      <c r="E1100" s="60">
        <v>0</v>
      </c>
      <c r="F1100" s="60">
        <v>0</v>
      </c>
      <c r="G1100" s="60">
        <v>0</v>
      </c>
      <c r="H1100" s="60">
        <v>402207</v>
      </c>
      <c r="I1100" s="60">
        <v>-402207</v>
      </c>
      <c r="J1100" s="60">
        <v>0</v>
      </c>
      <c r="K1100" s="60">
        <v>0</v>
      </c>
      <c r="L1100" s="60">
        <v>0</v>
      </c>
      <c r="M1100" s="60">
        <v>0</v>
      </c>
      <c r="N1100" s="61">
        <v>0</v>
      </c>
    </row>
    <row r="1101" spans="1:14" ht="15" x14ac:dyDescent="0.3">
      <c r="A1101" s="54" t="s">
        <v>162</v>
      </c>
      <c r="B1101" s="55" t="s">
        <v>65</v>
      </c>
      <c r="C1101" s="60">
        <v>466001</v>
      </c>
      <c r="D1101" s="60">
        <v>-8012</v>
      </c>
      <c r="E1101" s="60">
        <v>0</v>
      </c>
      <c r="F1101" s="60">
        <v>0</v>
      </c>
      <c r="G1101" s="60">
        <v>0</v>
      </c>
      <c r="H1101" s="60">
        <v>457989</v>
      </c>
      <c r="I1101" s="60">
        <v>-457989</v>
      </c>
      <c r="J1101" s="60">
        <v>0</v>
      </c>
      <c r="K1101" s="60">
        <v>0</v>
      </c>
      <c r="L1101" s="60">
        <v>0</v>
      </c>
      <c r="M1101" s="60">
        <v>0</v>
      </c>
      <c r="N1101" s="61">
        <v>0</v>
      </c>
    </row>
    <row r="1102" spans="1:14" ht="15" x14ac:dyDescent="0.3">
      <c r="A1102" s="54" t="s">
        <v>162</v>
      </c>
      <c r="B1102" s="55" t="s">
        <v>66</v>
      </c>
      <c r="C1102" s="60">
        <v>595438</v>
      </c>
      <c r="D1102" s="60">
        <v>-1810</v>
      </c>
      <c r="E1102" s="60">
        <v>0</v>
      </c>
      <c r="F1102" s="60">
        <v>0</v>
      </c>
      <c r="G1102" s="60">
        <v>0</v>
      </c>
      <c r="H1102" s="60">
        <v>593628</v>
      </c>
      <c r="I1102" s="60">
        <v>-593628</v>
      </c>
      <c r="J1102" s="60">
        <v>0</v>
      </c>
      <c r="K1102" s="60">
        <v>0</v>
      </c>
      <c r="L1102" s="60">
        <v>0</v>
      </c>
      <c r="M1102" s="60">
        <v>0</v>
      </c>
      <c r="N1102" s="61">
        <v>0</v>
      </c>
    </row>
    <row r="1103" spans="1:14" ht="15" x14ac:dyDescent="0.3">
      <c r="A1103" s="54" t="s">
        <v>162</v>
      </c>
      <c r="B1103" s="55" t="s">
        <v>38</v>
      </c>
      <c r="C1103" s="60">
        <v>1750083</v>
      </c>
      <c r="D1103" s="60">
        <v>-3713</v>
      </c>
      <c r="E1103" s="60">
        <v>0</v>
      </c>
      <c r="F1103" s="60">
        <v>0</v>
      </c>
      <c r="G1103" s="60">
        <v>0</v>
      </c>
      <c r="H1103" s="60">
        <v>1746370</v>
      </c>
      <c r="I1103" s="60">
        <v>-1746370</v>
      </c>
      <c r="J1103" s="60">
        <v>0</v>
      </c>
      <c r="K1103" s="60">
        <v>0</v>
      </c>
      <c r="L1103" s="60">
        <v>0</v>
      </c>
      <c r="M1103" s="60">
        <v>0</v>
      </c>
      <c r="N1103" s="62">
        <v>0</v>
      </c>
    </row>
    <row r="1104" spans="1:14" ht="15" x14ac:dyDescent="0.3">
      <c r="A1104" s="54" t="s">
        <v>163</v>
      </c>
      <c r="B1104" s="55" t="s">
        <v>42</v>
      </c>
      <c r="C1104" s="60">
        <v>6055089</v>
      </c>
      <c r="D1104" s="60">
        <v>-1257679</v>
      </c>
      <c r="E1104" s="60">
        <v>0</v>
      </c>
      <c r="F1104" s="60">
        <v>0</v>
      </c>
      <c r="G1104" s="60">
        <v>0</v>
      </c>
      <c r="H1104" s="60">
        <v>4797410</v>
      </c>
      <c r="I1104" s="60">
        <v>0</v>
      </c>
      <c r="J1104" s="60">
        <v>4797410</v>
      </c>
      <c r="K1104" s="60">
        <v>0</v>
      </c>
      <c r="L1104" s="60">
        <v>0</v>
      </c>
      <c r="M1104" s="60">
        <v>0</v>
      </c>
      <c r="N1104" s="62">
        <v>4797410</v>
      </c>
    </row>
    <row r="1105" spans="1:14" ht="15" x14ac:dyDescent="0.3">
      <c r="A1105" s="54" t="s">
        <v>163</v>
      </c>
      <c r="B1105" s="55" t="s">
        <v>43</v>
      </c>
      <c r="C1105" s="60">
        <v>5803146</v>
      </c>
      <c r="D1105" s="60">
        <v>-344798</v>
      </c>
      <c r="E1105" s="60">
        <v>0</v>
      </c>
      <c r="F1105" s="60">
        <v>0</v>
      </c>
      <c r="G1105" s="60">
        <v>0</v>
      </c>
      <c r="H1105" s="60">
        <v>5458348</v>
      </c>
      <c r="I1105" s="60">
        <v>-5346969</v>
      </c>
      <c r="J1105" s="60">
        <v>111379</v>
      </c>
      <c r="K1105" s="60">
        <v>499658</v>
      </c>
      <c r="L1105" s="60">
        <v>-499658</v>
      </c>
      <c r="M1105" s="60">
        <v>0</v>
      </c>
      <c r="N1105" s="62">
        <v>111379</v>
      </c>
    </row>
    <row r="1106" spans="1:14" ht="15" x14ac:dyDescent="0.3">
      <c r="A1106" s="54" t="s">
        <v>163</v>
      </c>
      <c r="B1106" s="55" t="s">
        <v>44</v>
      </c>
      <c r="C1106" s="60">
        <v>3669582</v>
      </c>
      <c r="D1106" s="60">
        <v>-85458</v>
      </c>
      <c r="E1106" s="60">
        <v>0</v>
      </c>
      <c r="F1106" s="60">
        <v>0</v>
      </c>
      <c r="G1106" s="60">
        <v>0</v>
      </c>
      <c r="H1106" s="60">
        <v>3584124</v>
      </c>
      <c r="I1106" s="60">
        <v>-3584124</v>
      </c>
      <c r="J1106" s="60">
        <v>0</v>
      </c>
      <c r="K1106" s="60">
        <v>33517</v>
      </c>
      <c r="L1106" s="60">
        <v>-33517</v>
      </c>
      <c r="M1106" s="60">
        <v>0</v>
      </c>
      <c r="N1106" s="62">
        <v>0</v>
      </c>
    </row>
    <row r="1107" spans="1:14" ht="15" x14ac:dyDescent="0.3">
      <c r="A1107" s="54" t="s">
        <v>163</v>
      </c>
      <c r="B1107" s="55" t="s">
        <v>45</v>
      </c>
      <c r="C1107" s="60">
        <v>2568168</v>
      </c>
      <c r="D1107" s="60">
        <v>-152252</v>
      </c>
      <c r="E1107" s="60">
        <v>0</v>
      </c>
      <c r="F1107" s="60">
        <v>0</v>
      </c>
      <c r="G1107" s="60">
        <v>0</v>
      </c>
      <c r="H1107" s="60">
        <v>2415916</v>
      </c>
      <c r="I1107" s="60">
        <v>-2415916</v>
      </c>
      <c r="J1107" s="60">
        <v>0</v>
      </c>
      <c r="K1107" s="60">
        <v>515303</v>
      </c>
      <c r="L1107" s="60">
        <v>-515303</v>
      </c>
      <c r="M1107" s="60">
        <v>0</v>
      </c>
      <c r="N1107" s="62">
        <v>0</v>
      </c>
    </row>
    <row r="1108" spans="1:14" ht="15" x14ac:dyDescent="0.3">
      <c r="A1108" s="54" t="s">
        <v>163</v>
      </c>
      <c r="B1108" s="55" t="s">
        <v>46</v>
      </c>
      <c r="C1108" s="60">
        <v>2271865</v>
      </c>
      <c r="D1108" s="60">
        <v>-411360</v>
      </c>
      <c r="E1108" s="60">
        <v>0</v>
      </c>
      <c r="F1108" s="60">
        <v>0</v>
      </c>
      <c r="G1108" s="60">
        <v>0</v>
      </c>
      <c r="H1108" s="60">
        <v>1860505</v>
      </c>
      <c r="I1108" s="60">
        <v>-1860505</v>
      </c>
      <c r="J1108" s="60">
        <v>0</v>
      </c>
      <c r="K1108" s="60">
        <v>0</v>
      </c>
      <c r="L1108" s="60">
        <v>0</v>
      </c>
      <c r="M1108" s="60">
        <v>0</v>
      </c>
      <c r="N1108" s="62">
        <v>0</v>
      </c>
    </row>
    <row r="1109" spans="1:14" ht="15" x14ac:dyDescent="0.3">
      <c r="A1109" s="54" t="s">
        <v>163</v>
      </c>
      <c r="B1109" s="55" t="s">
        <v>47</v>
      </c>
      <c r="C1109" s="60">
        <v>1564474</v>
      </c>
      <c r="D1109" s="60">
        <v>-274421</v>
      </c>
      <c r="E1109" s="60">
        <v>0</v>
      </c>
      <c r="F1109" s="60">
        <v>0</v>
      </c>
      <c r="G1109" s="60">
        <v>0</v>
      </c>
      <c r="H1109" s="60">
        <v>1290053</v>
      </c>
      <c r="I1109" s="60">
        <v>-1290053</v>
      </c>
      <c r="J1109" s="60">
        <v>0</v>
      </c>
      <c r="K1109" s="60">
        <v>3</v>
      </c>
      <c r="L1109" s="60">
        <v>-3</v>
      </c>
      <c r="M1109" s="60">
        <v>0</v>
      </c>
      <c r="N1109" s="62">
        <v>0</v>
      </c>
    </row>
    <row r="1110" spans="1:14" ht="15" x14ac:dyDescent="0.3">
      <c r="A1110" s="54" t="s">
        <v>163</v>
      </c>
      <c r="B1110" s="55" t="s">
        <v>48</v>
      </c>
      <c r="C1110" s="60">
        <v>2256489</v>
      </c>
      <c r="D1110" s="60">
        <v>-165871</v>
      </c>
      <c r="E1110" s="60">
        <v>0</v>
      </c>
      <c r="F1110" s="60">
        <v>0</v>
      </c>
      <c r="G1110" s="60">
        <v>0</v>
      </c>
      <c r="H1110" s="60">
        <v>2090618</v>
      </c>
      <c r="I1110" s="60">
        <v>-2090618</v>
      </c>
      <c r="J1110" s="60">
        <v>0</v>
      </c>
      <c r="K1110" s="60">
        <v>29457</v>
      </c>
      <c r="L1110" s="60">
        <v>-29457</v>
      </c>
      <c r="M1110" s="60">
        <v>0</v>
      </c>
      <c r="N1110" s="62">
        <v>0</v>
      </c>
    </row>
    <row r="1111" spans="1:14" ht="15" x14ac:dyDescent="0.3">
      <c r="A1111" s="54" t="s">
        <v>163</v>
      </c>
      <c r="B1111" s="55" t="s">
        <v>49</v>
      </c>
      <c r="C1111" s="60">
        <v>1419495</v>
      </c>
      <c r="D1111" s="60">
        <v>-699</v>
      </c>
      <c r="E1111" s="60">
        <v>0</v>
      </c>
      <c r="F1111" s="60">
        <v>0</v>
      </c>
      <c r="G1111" s="60">
        <v>0</v>
      </c>
      <c r="H1111" s="60">
        <v>1418796</v>
      </c>
      <c r="I1111" s="60">
        <v>-1418796</v>
      </c>
      <c r="J1111" s="60">
        <v>0</v>
      </c>
      <c r="K1111" s="60">
        <v>20307</v>
      </c>
      <c r="L1111" s="60">
        <v>-20307</v>
      </c>
      <c r="M1111" s="60">
        <v>0</v>
      </c>
      <c r="N1111" s="62">
        <v>0</v>
      </c>
    </row>
    <row r="1112" spans="1:14" ht="15" x14ac:dyDescent="0.3">
      <c r="A1112" s="54" t="s">
        <v>163</v>
      </c>
      <c r="B1112" s="55" t="s">
        <v>50</v>
      </c>
      <c r="C1112" s="60">
        <v>847656</v>
      </c>
      <c r="D1112" s="60">
        <v>-1137</v>
      </c>
      <c r="E1112" s="60">
        <v>0</v>
      </c>
      <c r="F1112" s="60">
        <v>0</v>
      </c>
      <c r="G1112" s="60">
        <v>0</v>
      </c>
      <c r="H1112" s="60">
        <v>846519</v>
      </c>
      <c r="I1112" s="60">
        <v>-846519</v>
      </c>
      <c r="J1112" s="60">
        <v>0</v>
      </c>
      <c r="K1112" s="60">
        <v>18868</v>
      </c>
      <c r="L1112" s="60">
        <v>-18868</v>
      </c>
      <c r="M1112" s="60">
        <v>0</v>
      </c>
      <c r="N1112" s="62">
        <v>0</v>
      </c>
    </row>
    <row r="1113" spans="1:14" ht="15" x14ac:dyDescent="0.3">
      <c r="A1113" s="54" t="s">
        <v>163</v>
      </c>
      <c r="B1113" s="55" t="s">
        <v>51</v>
      </c>
      <c r="C1113" s="60">
        <v>590065</v>
      </c>
      <c r="D1113" s="60">
        <v>-1267</v>
      </c>
      <c r="E1113" s="60">
        <v>0</v>
      </c>
      <c r="F1113" s="60">
        <v>0</v>
      </c>
      <c r="G1113" s="60">
        <v>0</v>
      </c>
      <c r="H1113" s="60">
        <v>588798</v>
      </c>
      <c r="I1113" s="60">
        <v>-588798</v>
      </c>
      <c r="J1113" s="60">
        <v>0</v>
      </c>
      <c r="K1113" s="60">
        <v>154093</v>
      </c>
      <c r="L1113" s="60">
        <v>-154093</v>
      </c>
      <c r="M1113" s="60">
        <v>0</v>
      </c>
      <c r="N1113" s="62">
        <v>0</v>
      </c>
    </row>
    <row r="1114" spans="1:14" ht="15" x14ac:dyDescent="0.3">
      <c r="A1114" s="54" t="s">
        <v>163</v>
      </c>
      <c r="B1114" s="55" t="s">
        <v>52</v>
      </c>
      <c r="C1114" s="60">
        <v>1247701</v>
      </c>
      <c r="D1114" s="60">
        <v>-2067</v>
      </c>
      <c r="E1114" s="60">
        <v>0</v>
      </c>
      <c r="F1114" s="60">
        <v>0</v>
      </c>
      <c r="G1114" s="60">
        <v>0</v>
      </c>
      <c r="H1114" s="60">
        <v>1245634</v>
      </c>
      <c r="I1114" s="60">
        <v>-1245634</v>
      </c>
      <c r="J1114" s="60">
        <v>0</v>
      </c>
      <c r="K1114" s="60">
        <v>35606</v>
      </c>
      <c r="L1114" s="60">
        <v>-35606</v>
      </c>
      <c r="M1114" s="60">
        <v>0</v>
      </c>
      <c r="N1114" s="62">
        <v>0</v>
      </c>
    </row>
    <row r="1115" spans="1:14" ht="15" x14ac:dyDescent="0.3">
      <c r="A1115" s="54" t="s">
        <v>163</v>
      </c>
      <c r="B1115" s="55" t="s">
        <v>53</v>
      </c>
      <c r="C1115" s="60">
        <v>496298</v>
      </c>
      <c r="D1115" s="60">
        <v>0</v>
      </c>
      <c r="E1115" s="60">
        <v>0</v>
      </c>
      <c r="F1115" s="60">
        <v>0</v>
      </c>
      <c r="G1115" s="60">
        <v>0</v>
      </c>
      <c r="H1115" s="60">
        <v>496298</v>
      </c>
      <c r="I1115" s="60">
        <v>-496298</v>
      </c>
      <c r="J1115" s="60">
        <v>0</v>
      </c>
      <c r="K1115" s="60">
        <v>30142</v>
      </c>
      <c r="L1115" s="60">
        <v>-30142</v>
      </c>
      <c r="M1115" s="60">
        <v>0</v>
      </c>
      <c r="N1115" s="62">
        <v>0</v>
      </c>
    </row>
    <row r="1116" spans="1:14" ht="15" x14ac:dyDescent="0.3">
      <c r="A1116" s="54" t="s">
        <v>163</v>
      </c>
      <c r="B1116" s="55" t="s">
        <v>54</v>
      </c>
      <c r="C1116" s="60">
        <v>344697</v>
      </c>
      <c r="D1116" s="60">
        <v>0</v>
      </c>
      <c r="E1116" s="60">
        <v>0</v>
      </c>
      <c r="F1116" s="60">
        <v>0</v>
      </c>
      <c r="G1116" s="60">
        <v>0</v>
      </c>
      <c r="H1116" s="60">
        <v>344697</v>
      </c>
      <c r="I1116" s="60">
        <v>-344697</v>
      </c>
      <c r="J1116" s="60">
        <v>0</v>
      </c>
      <c r="K1116" s="60">
        <v>79456</v>
      </c>
      <c r="L1116" s="60">
        <v>-79456</v>
      </c>
      <c r="M1116" s="60">
        <v>0</v>
      </c>
      <c r="N1116" s="62">
        <v>0</v>
      </c>
    </row>
    <row r="1117" spans="1:14" ht="15" x14ac:dyDescent="0.3">
      <c r="A1117" s="54" t="s">
        <v>163</v>
      </c>
      <c r="B1117" s="55" t="s">
        <v>55</v>
      </c>
      <c r="C1117" s="60">
        <v>386347</v>
      </c>
      <c r="D1117" s="60">
        <v>-254</v>
      </c>
      <c r="E1117" s="60">
        <v>0</v>
      </c>
      <c r="F1117" s="60">
        <v>0</v>
      </c>
      <c r="G1117" s="60">
        <v>0</v>
      </c>
      <c r="H1117" s="60">
        <v>386093</v>
      </c>
      <c r="I1117" s="60">
        <v>-386093</v>
      </c>
      <c r="J1117" s="60">
        <v>0</v>
      </c>
      <c r="K1117" s="60">
        <v>47</v>
      </c>
      <c r="L1117" s="60">
        <v>-47</v>
      </c>
      <c r="M1117" s="60">
        <v>0</v>
      </c>
      <c r="N1117" s="62">
        <v>0</v>
      </c>
    </row>
    <row r="1118" spans="1:14" ht="15" x14ac:dyDescent="0.3">
      <c r="A1118" s="54" t="s">
        <v>163</v>
      </c>
      <c r="B1118" s="55" t="s">
        <v>56</v>
      </c>
      <c r="C1118" s="60">
        <v>297492</v>
      </c>
      <c r="D1118" s="60">
        <v>-15571</v>
      </c>
      <c r="E1118" s="60">
        <v>0</v>
      </c>
      <c r="F1118" s="60">
        <v>0</v>
      </c>
      <c r="G1118" s="60">
        <v>0</v>
      </c>
      <c r="H1118" s="60">
        <v>281921</v>
      </c>
      <c r="I1118" s="60">
        <v>-281921</v>
      </c>
      <c r="J1118" s="60">
        <v>0</v>
      </c>
      <c r="K1118" s="60">
        <v>0</v>
      </c>
      <c r="L1118" s="60">
        <v>0</v>
      </c>
      <c r="M1118" s="60">
        <v>0</v>
      </c>
      <c r="N1118" s="62">
        <v>0</v>
      </c>
    </row>
    <row r="1119" spans="1:14" ht="15" x14ac:dyDescent="0.3">
      <c r="A1119" s="54" t="s">
        <v>163</v>
      </c>
      <c r="B1119" s="55" t="s">
        <v>57</v>
      </c>
      <c r="C1119" s="60">
        <v>153688</v>
      </c>
      <c r="D1119" s="60">
        <v>-12560</v>
      </c>
      <c r="E1119" s="60">
        <v>0</v>
      </c>
      <c r="F1119" s="60">
        <v>0</v>
      </c>
      <c r="G1119" s="60">
        <v>0</v>
      </c>
      <c r="H1119" s="60">
        <v>141128</v>
      </c>
      <c r="I1119" s="60">
        <v>-141128</v>
      </c>
      <c r="J1119" s="60">
        <v>0</v>
      </c>
      <c r="K1119" s="60">
        <v>0</v>
      </c>
      <c r="L1119" s="60">
        <v>0</v>
      </c>
      <c r="M1119" s="60">
        <v>0</v>
      </c>
      <c r="N1119" s="62">
        <v>0</v>
      </c>
    </row>
    <row r="1120" spans="1:14" ht="15" x14ac:dyDescent="0.3">
      <c r="A1120" s="54" t="s">
        <v>163</v>
      </c>
      <c r="B1120" s="55" t="s">
        <v>58</v>
      </c>
      <c r="C1120" s="60">
        <v>96824</v>
      </c>
      <c r="D1120" s="60">
        <v>-24070</v>
      </c>
      <c r="E1120" s="60">
        <v>0</v>
      </c>
      <c r="F1120" s="60">
        <v>0</v>
      </c>
      <c r="G1120" s="60">
        <v>0</v>
      </c>
      <c r="H1120" s="60">
        <v>72754</v>
      </c>
      <c r="I1120" s="60">
        <v>-72754</v>
      </c>
      <c r="J1120" s="60">
        <v>0</v>
      </c>
      <c r="K1120" s="60">
        <v>0</v>
      </c>
      <c r="L1120" s="60">
        <v>0</v>
      </c>
      <c r="M1120" s="60">
        <v>0</v>
      </c>
      <c r="N1120" s="62">
        <v>0</v>
      </c>
    </row>
    <row r="1121" spans="1:14" ht="15" x14ac:dyDescent="0.3">
      <c r="A1121" s="54" t="s">
        <v>163</v>
      </c>
      <c r="B1121" s="55" t="s">
        <v>59</v>
      </c>
      <c r="C1121" s="60">
        <v>43390</v>
      </c>
      <c r="D1121" s="60">
        <v>-1368</v>
      </c>
      <c r="E1121" s="60">
        <v>0</v>
      </c>
      <c r="F1121" s="60">
        <v>0</v>
      </c>
      <c r="G1121" s="60">
        <v>0</v>
      </c>
      <c r="H1121" s="60">
        <v>42022</v>
      </c>
      <c r="I1121" s="60">
        <v>-42022</v>
      </c>
      <c r="J1121" s="60">
        <v>0</v>
      </c>
      <c r="K1121" s="60">
        <v>0</v>
      </c>
      <c r="L1121" s="60">
        <v>0</v>
      </c>
      <c r="M1121" s="60">
        <v>0</v>
      </c>
      <c r="N1121" s="62">
        <v>0</v>
      </c>
    </row>
    <row r="1122" spans="1:14" ht="15" x14ac:dyDescent="0.3">
      <c r="A1122" s="54" t="s">
        <v>164</v>
      </c>
      <c r="B1122" s="55" t="s">
        <v>382</v>
      </c>
      <c r="C1122" s="60">
        <v>1290851</v>
      </c>
      <c r="D1122" s="60">
        <v>0</v>
      </c>
      <c r="E1122" s="60">
        <v>0</v>
      </c>
      <c r="F1122" s="60">
        <v>0</v>
      </c>
      <c r="G1122" s="60">
        <v>0</v>
      </c>
      <c r="H1122" s="60">
        <v>1290851</v>
      </c>
      <c r="I1122" s="60">
        <v>0</v>
      </c>
      <c r="J1122" s="60">
        <v>1290851</v>
      </c>
      <c r="K1122" s="60">
        <v>0</v>
      </c>
      <c r="L1122" s="60">
        <v>0</v>
      </c>
      <c r="M1122" s="60">
        <v>0</v>
      </c>
      <c r="N1122" s="61">
        <v>1290851</v>
      </c>
    </row>
    <row r="1123" spans="1:14" ht="15" x14ac:dyDescent="0.3">
      <c r="A1123" s="54" t="s">
        <v>164</v>
      </c>
      <c r="B1123" s="55" t="s">
        <v>383</v>
      </c>
      <c r="C1123" s="60">
        <v>1101806</v>
      </c>
      <c r="D1123" s="60">
        <v>0</v>
      </c>
      <c r="E1123" s="60">
        <v>0</v>
      </c>
      <c r="F1123" s="60">
        <v>0</v>
      </c>
      <c r="G1123" s="60">
        <v>-448</v>
      </c>
      <c r="H1123" s="60">
        <v>1101358</v>
      </c>
      <c r="I1123" s="60">
        <v>-918000</v>
      </c>
      <c r="J1123" s="60">
        <v>183358</v>
      </c>
      <c r="K1123" s="60">
        <v>0</v>
      </c>
      <c r="L1123" s="60">
        <v>0</v>
      </c>
      <c r="M1123" s="60">
        <v>0</v>
      </c>
      <c r="N1123" s="61">
        <v>183358</v>
      </c>
    </row>
    <row r="1124" spans="1:14" ht="15" x14ac:dyDescent="0.3">
      <c r="A1124" s="54" t="s">
        <v>164</v>
      </c>
      <c r="B1124" s="55" t="s">
        <v>363</v>
      </c>
      <c r="C1124" s="60">
        <v>956455</v>
      </c>
      <c r="D1124" s="60">
        <v>-1604</v>
      </c>
      <c r="E1124" s="60">
        <v>0</v>
      </c>
      <c r="F1124" s="60">
        <v>0</v>
      </c>
      <c r="G1124" s="60">
        <v>0</v>
      </c>
      <c r="H1124" s="60">
        <v>954851</v>
      </c>
      <c r="I1124" s="60">
        <v>-954851</v>
      </c>
      <c r="J1124" s="60">
        <v>0</v>
      </c>
      <c r="K1124" s="60">
        <v>0</v>
      </c>
      <c r="L1124" s="60">
        <v>0</v>
      </c>
      <c r="M1124" s="60">
        <v>0</v>
      </c>
      <c r="N1124" s="61">
        <v>0</v>
      </c>
    </row>
    <row r="1125" spans="1:14" ht="15" x14ac:dyDescent="0.3">
      <c r="A1125" s="54" t="s">
        <v>164</v>
      </c>
      <c r="B1125" s="55" t="s">
        <v>361</v>
      </c>
      <c r="C1125" s="60">
        <v>844845</v>
      </c>
      <c r="D1125" s="60">
        <v>-217</v>
      </c>
      <c r="E1125" s="60">
        <v>0</v>
      </c>
      <c r="F1125" s="60">
        <v>0</v>
      </c>
      <c r="G1125" s="60">
        <v>0</v>
      </c>
      <c r="H1125" s="60">
        <v>844628</v>
      </c>
      <c r="I1125" s="60">
        <v>-844628</v>
      </c>
      <c r="J1125" s="60">
        <v>0</v>
      </c>
      <c r="K1125" s="60">
        <v>0</v>
      </c>
      <c r="L1125" s="60">
        <v>0</v>
      </c>
      <c r="M1125" s="60">
        <v>0</v>
      </c>
      <c r="N1125" s="61">
        <v>0</v>
      </c>
    </row>
    <row r="1126" spans="1:14" ht="15" x14ac:dyDescent="0.3">
      <c r="A1126" s="54" t="s">
        <v>164</v>
      </c>
      <c r="B1126" s="55" t="s">
        <v>355</v>
      </c>
      <c r="C1126" s="60">
        <v>890758</v>
      </c>
      <c r="D1126" s="60">
        <v>-593</v>
      </c>
      <c r="E1126" s="60">
        <v>0</v>
      </c>
      <c r="F1126" s="60">
        <v>0</v>
      </c>
      <c r="G1126" s="60">
        <v>0</v>
      </c>
      <c r="H1126" s="60">
        <v>890165</v>
      </c>
      <c r="I1126" s="60">
        <v>-890165</v>
      </c>
      <c r="J1126" s="60">
        <v>0</v>
      </c>
      <c r="K1126" s="60">
        <v>0</v>
      </c>
      <c r="L1126" s="60">
        <v>0</v>
      </c>
      <c r="M1126" s="60">
        <v>0</v>
      </c>
      <c r="N1126" s="61">
        <v>0</v>
      </c>
    </row>
    <row r="1127" spans="1:14" ht="15" x14ac:dyDescent="0.3">
      <c r="A1127" s="54" t="s">
        <v>164</v>
      </c>
      <c r="B1127" s="55" t="s">
        <v>64</v>
      </c>
      <c r="C1127" s="60">
        <v>854334</v>
      </c>
      <c r="D1127" s="60">
        <v>-4477</v>
      </c>
      <c r="E1127" s="60">
        <v>0</v>
      </c>
      <c r="F1127" s="60">
        <v>0</v>
      </c>
      <c r="G1127" s="60">
        <v>0</v>
      </c>
      <c r="H1127" s="60">
        <v>849857</v>
      </c>
      <c r="I1127" s="60">
        <v>-849857</v>
      </c>
      <c r="J1127" s="60">
        <v>0</v>
      </c>
      <c r="K1127" s="60">
        <v>2387</v>
      </c>
      <c r="L1127" s="60">
        <v>-2387</v>
      </c>
      <c r="M1127" s="60">
        <v>0</v>
      </c>
      <c r="N1127" s="61">
        <v>0</v>
      </c>
    </row>
    <row r="1128" spans="1:14" ht="15" x14ac:dyDescent="0.3">
      <c r="A1128" s="54" t="s">
        <v>164</v>
      </c>
      <c r="B1128" s="55" t="s">
        <v>65</v>
      </c>
      <c r="C1128" s="60">
        <v>807932</v>
      </c>
      <c r="D1128" s="60">
        <v>-793</v>
      </c>
      <c r="E1128" s="60">
        <v>0</v>
      </c>
      <c r="F1128" s="60">
        <v>0</v>
      </c>
      <c r="G1128" s="60">
        <v>0</v>
      </c>
      <c r="H1128" s="60">
        <v>807139</v>
      </c>
      <c r="I1128" s="60">
        <v>-807139</v>
      </c>
      <c r="J1128" s="60">
        <v>0</v>
      </c>
      <c r="K1128" s="60">
        <v>2199</v>
      </c>
      <c r="L1128" s="60">
        <v>-2199</v>
      </c>
      <c r="M1128" s="60">
        <v>0</v>
      </c>
      <c r="N1128" s="61">
        <v>0</v>
      </c>
    </row>
    <row r="1129" spans="1:14" ht="15" x14ac:dyDescent="0.3">
      <c r="A1129" s="54" t="s">
        <v>164</v>
      </c>
      <c r="B1129" s="55" t="s">
        <v>66</v>
      </c>
      <c r="C1129" s="60">
        <v>813447</v>
      </c>
      <c r="D1129" s="60">
        <v>-1589</v>
      </c>
      <c r="E1129" s="60">
        <v>0</v>
      </c>
      <c r="F1129" s="60">
        <v>0</v>
      </c>
      <c r="G1129" s="60">
        <v>0</v>
      </c>
      <c r="H1129" s="60">
        <v>811858</v>
      </c>
      <c r="I1129" s="60">
        <v>-811858</v>
      </c>
      <c r="J1129" s="60">
        <v>0</v>
      </c>
      <c r="K1129" s="60">
        <v>0</v>
      </c>
      <c r="L1129" s="60">
        <v>0</v>
      </c>
      <c r="M1129" s="60">
        <v>0</v>
      </c>
      <c r="N1129" s="61">
        <v>0</v>
      </c>
    </row>
    <row r="1130" spans="1:14" ht="15" x14ac:dyDescent="0.3">
      <c r="A1130" s="54" t="s">
        <v>164</v>
      </c>
      <c r="B1130" s="55" t="s">
        <v>38</v>
      </c>
      <c r="C1130" s="60">
        <v>820384</v>
      </c>
      <c r="D1130" s="60">
        <v>-2354</v>
      </c>
      <c r="E1130" s="60">
        <v>0</v>
      </c>
      <c r="F1130" s="60">
        <v>0</v>
      </c>
      <c r="G1130" s="60">
        <v>0</v>
      </c>
      <c r="H1130" s="60">
        <v>818030</v>
      </c>
      <c r="I1130" s="60">
        <v>-818030</v>
      </c>
      <c r="J1130" s="60">
        <v>0</v>
      </c>
      <c r="K1130" s="60">
        <v>0</v>
      </c>
      <c r="L1130" s="60">
        <v>0</v>
      </c>
      <c r="M1130" s="60">
        <v>0</v>
      </c>
      <c r="N1130" s="61">
        <v>0</v>
      </c>
    </row>
    <row r="1131" spans="1:14" ht="15" x14ac:dyDescent="0.3">
      <c r="A1131" s="54" t="s">
        <v>164</v>
      </c>
      <c r="B1131" s="55" t="s">
        <v>67</v>
      </c>
      <c r="C1131" s="60">
        <v>759867</v>
      </c>
      <c r="D1131" s="60">
        <v>-3686</v>
      </c>
      <c r="E1131" s="60">
        <v>0</v>
      </c>
      <c r="F1131" s="60">
        <v>0</v>
      </c>
      <c r="G1131" s="60">
        <v>0</v>
      </c>
      <c r="H1131" s="60">
        <v>756181</v>
      </c>
      <c r="I1131" s="60">
        <v>-756181</v>
      </c>
      <c r="J1131" s="60">
        <v>0</v>
      </c>
      <c r="K1131" s="60">
        <v>0</v>
      </c>
      <c r="L1131" s="60">
        <v>0</v>
      </c>
      <c r="M1131" s="60">
        <v>0</v>
      </c>
      <c r="N1131" s="61">
        <v>0</v>
      </c>
    </row>
    <row r="1132" spans="1:14" ht="15" x14ac:dyDescent="0.3">
      <c r="A1132" s="54" t="s">
        <v>164</v>
      </c>
      <c r="B1132" s="55" t="s">
        <v>68</v>
      </c>
      <c r="C1132" s="60">
        <v>743927</v>
      </c>
      <c r="D1132" s="60">
        <v>62256</v>
      </c>
      <c r="E1132" s="60">
        <v>0</v>
      </c>
      <c r="F1132" s="60">
        <v>0</v>
      </c>
      <c r="G1132" s="60">
        <v>0</v>
      </c>
      <c r="H1132" s="60">
        <v>806183</v>
      </c>
      <c r="I1132" s="60">
        <v>-806183</v>
      </c>
      <c r="J1132" s="60">
        <v>0</v>
      </c>
      <c r="K1132" s="60">
        <v>0</v>
      </c>
      <c r="L1132" s="60">
        <v>0</v>
      </c>
      <c r="M1132" s="60">
        <v>0</v>
      </c>
      <c r="N1132" s="62">
        <v>0</v>
      </c>
    </row>
    <row r="1133" spans="1:14" ht="15" x14ac:dyDescent="0.3">
      <c r="A1133" s="54" t="s">
        <v>164</v>
      </c>
      <c r="B1133" s="55" t="s">
        <v>69</v>
      </c>
      <c r="C1133" s="60">
        <v>548844</v>
      </c>
      <c r="D1133" s="60">
        <v>-2909</v>
      </c>
      <c r="E1133" s="60">
        <v>0</v>
      </c>
      <c r="F1133" s="60">
        <v>0</v>
      </c>
      <c r="G1133" s="60">
        <v>0</v>
      </c>
      <c r="H1133" s="60">
        <v>545935</v>
      </c>
      <c r="I1133" s="60">
        <v>-545935</v>
      </c>
      <c r="J1133" s="60">
        <v>0</v>
      </c>
      <c r="K1133" s="60">
        <v>0</v>
      </c>
      <c r="L1133" s="60">
        <v>0</v>
      </c>
      <c r="M1133" s="60">
        <v>0</v>
      </c>
      <c r="N1133" s="62">
        <v>0</v>
      </c>
    </row>
    <row r="1134" spans="1:14" ht="15" x14ac:dyDescent="0.3">
      <c r="A1134" s="54" t="s">
        <v>164</v>
      </c>
      <c r="B1134" s="55" t="s">
        <v>70</v>
      </c>
      <c r="C1134" s="60">
        <v>631918</v>
      </c>
      <c r="D1134" s="60">
        <v>-2670</v>
      </c>
      <c r="E1134" s="60">
        <v>0</v>
      </c>
      <c r="F1134" s="60">
        <v>0</v>
      </c>
      <c r="G1134" s="60">
        <v>0</v>
      </c>
      <c r="H1134" s="60">
        <v>629248</v>
      </c>
      <c r="I1134" s="60">
        <v>-629248</v>
      </c>
      <c r="J1134" s="60">
        <v>0</v>
      </c>
      <c r="K1134" s="60">
        <v>0</v>
      </c>
      <c r="L1134" s="60">
        <v>0</v>
      </c>
      <c r="M1134" s="60">
        <v>0</v>
      </c>
      <c r="N1134" s="62">
        <v>0</v>
      </c>
    </row>
    <row r="1135" spans="1:14" ht="15" x14ac:dyDescent="0.3">
      <c r="A1135" s="54" t="s">
        <v>164</v>
      </c>
      <c r="B1135" s="55" t="s">
        <v>71</v>
      </c>
      <c r="C1135" s="60">
        <v>695724</v>
      </c>
      <c r="D1135" s="60">
        <v>-117</v>
      </c>
      <c r="E1135" s="60">
        <v>0</v>
      </c>
      <c r="F1135" s="60">
        <v>0</v>
      </c>
      <c r="G1135" s="60">
        <v>0</v>
      </c>
      <c r="H1135" s="60">
        <v>695607</v>
      </c>
      <c r="I1135" s="60">
        <v>-695607</v>
      </c>
      <c r="J1135" s="60">
        <v>0</v>
      </c>
      <c r="K1135" s="60">
        <v>0</v>
      </c>
      <c r="L1135" s="60">
        <v>0</v>
      </c>
      <c r="M1135" s="60">
        <v>0</v>
      </c>
      <c r="N1135" s="62">
        <v>0</v>
      </c>
    </row>
    <row r="1136" spans="1:14" ht="15" x14ac:dyDescent="0.3">
      <c r="A1136" s="54" t="s">
        <v>164</v>
      </c>
      <c r="B1136" s="55" t="s">
        <v>39</v>
      </c>
      <c r="C1136" s="60">
        <v>661245</v>
      </c>
      <c r="D1136" s="60">
        <v>0</v>
      </c>
      <c r="E1136" s="60">
        <v>0</v>
      </c>
      <c r="F1136" s="60">
        <v>0</v>
      </c>
      <c r="G1136" s="60">
        <v>0</v>
      </c>
      <c r="H1136" s="60">
        <v>661245</v>
      </c>
      <c r="I1136" s="60">
        <v>-661245</v>
      </c>
      <c r="J1136" s="60">
        <v>0</v>
      </c>
      <c r="K1136" s="60">
        <v>0</v>
      </c>
      <c r="L1136" s="60">
        <v>0</v>
      </c>
      <c r="M1136" s="60">
        <v>0</v>
      </c>
      <c r="N1136" s="62">
        <v>0</v>
      </c>
    </row>
    <row r="1137" spans="1:14" ht="15" x14ac:dyDescent="0.3">
      <c r="A1137" s="54" t="s">
        <v>164</v>
      </c>
      <c r="B1137" s="55" t="s">
        <v>40</v>
      </c>
      <c r="C1137" s="60">
        <v>638712</v>
      </c>
      <c r="D1137" s="60">
        <v>0</v>
      </c>
      <c r="E1137" s="60">
        <v>0</v>
      </c>
      <c r="F1137" s="60">
        <v>0</v>
      </c>
      <c r="G1137" s="60">
        <v>0</v>
      </c>
      <c r="H1137" s="60">
        <v>638712</v>
      </c>
      <c r="I1137" s="60">
        <v>-638712</v>
      </c>
      <c r="J1137" s="60">
        <v>0</v>
      </c>
      <c r="K1137" s="60">
        <v>0</v>
      </c>
      <c r="L1137" s="60">
        <v>0</v>
      </c>
      <c r="M1137" s="60">
        <v>0</v>
      </c>
      <c r="N1137" s="62">
        <v>0</v>
      </c>
    </row>
    <row r="1138" spans="1:14" ht="15" x14ac:dyDescent="0.3">
      <c r="A1138" s="54" t="s">
        <v>164</v>
      </c>
      <c r="B1138" s="55" t="s">
        <v>41</v>
      </c>
      <c r="C1138" s="60">
        <v>512389</v>
      </c>
      <c r="D1138" s="60">
        <v>-94</v>
      </c>
      <c r="E1138" s="60">
        <v>0</v>
      </c>
      <c r="F1138" s="60">
        <v>0</v>
      </c>
      <c r="G1138" s="60">
        <v>0</v>
      </c>
      <c r="H1138" s="60">
        <v>512295</v>
      </c>
      <c r="I1138" s="60">
        <v>-512295</v>
      </c>
      <c r="J1138" s="60">
        <v>0</v>
      </c>
      <c r="K1138" s="60">
        <v>0</v>
      </c>
      <c r="L1138" s="60">
        <v>0</v>
      </c>
      <c r="M1138" s="60">
        <v>0</v>
      </c>
      <c r="N1138" s="62">
        <v>0</v>
      </c>
    </row>
    <row r="1139" spans="1:14" ht="15" x14ac:dyDescent="0.3">
      <c r="A1139" s="54" t="s">
        <v>164</v>
      </c>
      <c r="B1139" s="55" t="s">
        <v>42</v>
      </c>
      <c r="C1139" s="60">
        <v>715965</v>
      </c>
      <c r="D1139" s="60">
        <v>-648</v>
      </c>
      <c r="E1139" s="60">
        <v>0</v>
      </c>
      <c r="F1139" s="60">
        <v>0</v>
      </c>
      <c r="G1139" s="60">
        <v>0</v>
      </c>
      <c r="H1139" s="60">
        <v>715317</v>
      </c>
      <c r="I1139" s="60">
        <v>-715317</v>
      </c>
      <c r="J1139" s="60">
        <v>0</v>
      </c>
      <c r="K1139" s="60">
        <v>0</v>
      </c>
      <c r="L1139" s="60">
        <v>0</v>
      </c>
      <c r="M1139" s="60">
        <v>0</v>
      </c>
      <c r="N1139" s="62">
        <v>0</v>
      </c>
    </row>
    <row r="1140" spans="1:14" ht="15" x14ac:dyDescent="0.3">
      <c r="A1140" s="54" t="s">
        <v>164</v>
      </c>
      <c r="B1140" s="55" t="s">
        <v>43</v>
      </c>
      <c r="C1140" s="60">
        <v>585148</v>
      </c>
      <c r="D1140" s="60">
        <v>-322</v>
      </c>
      <c r="E1140" s="60">
        <v>0</v>
      </c>
      <c r="F1140" s="60">
        <v>0</v>
      </c>
      <c r="G1140" s="60">
        <v>0</v>
      </c>
      <c r="H1140" s="60">
        <v>584826</v>
      </c>
      <c r="I1140" s="60">
        <v>-584826</v>
      </c>
      <c r="J1140" s="60">
        <v>0</v>
      </c>
      <c r="K1140" s="60">
        <v>0</v>
      </c>
      <c r="L1140" s="60">
        <v>0</v>
      </c>
      <c r="M1140" s="60">
        <v>0</v>
      </c>
      <c r="N1140" s="62">
        <v>0</v>
      </c>
    </row>
    <row r="1141" spans="1:14" ht="15" x14ac:dyDescent="0.3">
      <c r="A1141" s="54" t="s">
        <v>164</v>
      </c>
      <c r="B1141" s="55" t="s">
        <v>44</v>
      </c>
      <c r="C1141" s="60">
        <v>524996</v>
      </c>
      <c r="D1141" s="60">
        <v>-979</v>
      </c>
      <c r="E1141" s="60">
        <v>0</v>
      </c>
      <c r="F1141" s="60">
        <v>0</v>
      </c>
      <c r="G1141" s="60">
        <v>0</v>
      </c>
      <c r="H1141" s="60">
        <v>524017</v>
      </c>
      <c r="I1141" s="60">
        <v>-524017</v>
      </c>
      <c r="J1141" s="60">
        <v>0</v>
      </c>
      <c r="K1141" s="60">
        <v>0</v>
      </c>
      <c r="L1141" s="60">
        <v>0</v>
      </c>
      <c r="M1141" s="60">
        <v>0</v>
      </c>
      <c r="N1141" s="62">
        <v>0</v>
      </c>
    </row>
    <row r="1142" spans="1:14" ht="15" x14ac:dyDescent="0.3">
      <c r="A1142" s="54" t="s">
        <v>164</v>
      </c>
      <c r="B1142" s="55" t="s">
        <v>45</v>
      </c>
      <c r="C1142" s="60">
        <v>292437</v>
      </c>
      <c r="D1142" s="60">
        <v>-823</v>
      </c>
      <c r="E1142" s="60">
        <v>0</v>
      </c>
      <c r="F1142" s="60">
        <v>0</v>
      </c>
      <c r="G1142" s="60">
        <v>0</v>
      </c>
      <c r="H1142" s="60">
        <v>291614</v>
      </c>
      <c r="I1142" s="60">
        <v>-291614</v>
      </c>
      <c r="J1142" s="60">
        <v>0</v>
      </c>
      <c r="K1142" s="60">
        <v>0</v>
      </c>
      <c r="L1142" s="60">
        <v>0</v>
      </c>
      <c r="M1142" s="60">
        <v>0</v>
      </c>
      <c r="N1142" s="62">
        <v>0</v>
      </c>
    </row>
    <row r="1143" spans="1:14" ht="15" x14ac:dyDescent="0.3">
      <c r="A1143" s="54" t="s">
        <v>164</v>
      </c>
      <c r="B1143" s="55" t="s">
        <v>46</v>
      </c>
      <c r="C1143" s="60">
        <v>269439</v>
      </c>
      <c r="D1143" s="60">
        <v>0</v>
      </c>
      <c r="E1143" s="60">
        <v>0</v>
      </c>
      <c r="F1143" s="60">
        <v>0</v>
      </c>
      <c r="G1143" s="60">
        <v>0</v>
      </c>
      <c r="H1143" s="60">
        <v>269439</v>
      </c>
      <c r="I1143" s="60">
        <v>-269439</v>
      </c>
      <c r="J1143" s="60">
        <v>0</v>
      </c>
      <c r="K1143" s="60">
        <v>0</v>
      </c>
      <c r="L1143" s="60">
        <v>0</v>
      </c>
      <c r="M1143" s="60">
        <v>0</v>
      </c>
      <c r="N1143" s="62">
        <v>0</v>
      </c>
    </row>
    <row r="1144" spans="1:14" ht="15" x14ac:dyDescent="0.3">
      <c r="A1144" s="54" t="s">
        <v>164</v>
      </c>
      <c r="B1144" s="55" t="s">
        <v>47</v>
      </c>
      <c r="C1144" s="60">
        <v>232369</v>
      </c>
      <c r="D1144" s="60">
        <v>0</v>
      </c>
      <c r="E1144" s="60">
        <v>0</v>
      </c>
      <c r="F1144" s="60">
        <v>0</v>
      </c>
      <c r="G1144" s="60">
        <v>0</v>
      </c>
      <c r="H1144" s="60">
        <v>232369</v>
      </c>
      <c r="I1144" s="60">
        <v>-232369</v>
      </c>
      <c r="J1144" s="60">
        <v>0</v>
      </c>
      <c r="K1144" s="60">
        <v>0</v>
      </c>
      <c r="L1144" s="60">
        <v>0</v>
      </c>
      <c r="M1144" s="60">
        <v>0</v>
      </c>
      <c r="N1144" s="62">
        <v>0</v>
      </c>
    </row>
    <row r="1145" spans="1:14" ht="15" x14ac:dyDescent="0.3">
      <c r="A1145" s="54" t="s">
        <v>164</v>
      </c>
      <c r="B1145" s="55" t="s">
        <v>48</v>
      </c>
      <c r="C1145" s="60">
        <v>218108</v>
      </c>
      <c r="D1145" s="60">
        <v>0</v>
      </c>
      <c r="E1145" s="60">
        <v>0</v>
      </c>
      <c r="F1145" s="60">
        <v>0</v>
      </c>
      <c r="G1145" s="60">
        <v>0</v>
      </c>
      <c r="H1145" s="60">
        <v>218108</v>
      </c>
      <c r="I1145" s="60">
        <v>-218108</v>
      </c>
      <c r="J1145" s="60">
        <v>0</v>
      </c>
      <c r="K1145" s="60">
        <v>0</v>
      </c>
      <c r="L1145" s="60">
        <v>0</v>
      </c>
      <c r="M1145" s="60">
        <v>0</v>
      </c>
      <c r="N1145" s="62">
        <v>0</v>
      </c>
    </row>
    <row r="1146" spans="1:14" ht="15" x14ac:dyDescent="0.3">
      <c r="A1146" s="54" t="s">
        <v>164</v>
      </c>
      <c r="B1146" s="55" t="s">
        <v>49</v>
      </c>
      <c r="C1146" s="60">
        <v>83946</v>
      </c>
      <c r="D1146" s="60">
        <v>0</v>
      </c>
      <c r="E1146" s="60">
        <v>0</v>
      </c>
      <c r="F1146" s="60">
        <v>0</v>
      </c>
      <c r="G1146" s="60">
        <v>0</v>
      </c>
      <c r="H1146" s="60">
        <v>83946</v>
      </c>
      <c r="I1146" s="60">
        <v>-83946</v>
      </c>
      <c r="J1146" s="60">
        <v>0</v>
      </c>
      <c r="K1146" s="60">
        <v>0</v>
      </c>
      <c r="L1146" s="60">
        <v>0</v>
      </c>
      <c r="M1146" s="60">
        <v>0</v>
      </c>
      <c r="N1146" s="62">
        <v>0</v>
      </c>
    </row>
    <row r="1147" spans="1:14" ht="15" x14ac:dyDescent="0.3">
      <c r="A1147" s="54" t="s">
        <v>164</v>
      </c>
      <c r="B1147" s="55" t="s">
        <v>50</v>
      </c>
      <c r="C1147" s="60">
        <v>62123</v>
      </c>
      <c r="D1147" s="60">
        <v>0</v>
      </c>
      <c r="E1147" s="60">
        <v>0</v>
      </c>
      <c r="F1147" s="60">
        <v>0</v>
      </c>
      <c r="G1147" s="60">
        <v>0</v>
      </c>
      <c r="H1147" s="60">
        <v>62123</v>
      </c>
      <c r="I1147" s="60">
        <v>-62123</v>
      </c>
      <c r="J1147" s="60">
        <v>0</v>
      </c>
      <c r="K1147" s="60">
        <v>0</v>
      </c>
      <c r="L1147" s="60">
        <v>0</v>
      </c>
      <c r="M1147" s="60">
        <v>0</v>
      </c>
      <c r="N1147" s="62">
        <v>0</v>
      </c>
    </row>
    <row r="1148" spans="1:14" ht="15" x14ac:dyDescent="0.3">
      <c r="A1148" s="54" t="s">
        <v>165</v>
      </c>
      <c r="B1148" s="55" t="s">
        <v>382</v>
      </c>
      <c r="C1148" s="60">
        <v>9423950</v>
      </c>
      <c r="D1148" s="60">
        <v>0</v>
      </c>
      <c r="E1148" s="60">
        <v>0</v>
      </c>
      <c r="F1148" s="60">
        <v>0</v>
      </c>
      <c r="G1148" s="60">
        <v>0</v>
      </c>
      <c r="H1148" s="60">
        <v>9423950</v>
      </c>
      <c r="I1148" s="60">
        <v>0</v>
      </c>
      <c r="J1148" s="60">
        <v>9423950</v>
      </c>
      <c r="K1148" s="60">
        <v>0</v>
      </c>
      <c r="L1148" s="60">
        <v>0</v>
      </c>
      <c r="M1148" s="60">
        <v>0</v>
      </c>
      <c r="N1148" s="62">
        <v>9423950</v>
      </c>
    </row>
    <row r="1149" spans="1:14" ht="15" x14ac:dyDescent="0.3">
      <c r="A1149" s="54" t="s">
        <v>165</v>
      </c>
      <c r="B1149" s="55" t="s">
        <v>383</v>
      </c>
      <c r="C1149" s="60">
        <v>7442559</v>
      </c>
      <c r="D1149" s="60">
        <v>0</v>
      </c>
      <c r="E1149" s="60">
        <v>0</v>
      </c>
      <c r="F1149" s="60">
        <v>0</v>
      </c>
      <c r="G1149" s="60">
        <v>-3291</v>
      </c>
      <c r="H1149" s="60">
        <v>7439268</v>
      </c>
      <c r="I1149" s="60">
        <v>0</v>
      </c>
      <c r="J1149" s="60">
        <v>7439268</v>
      </c>
      <c r="K1149" s="60">
        <v>0</v>
      </c>
      <c r="L1149" s="60">
        <v>0</v>
      </c>
      <c r="M1149" s="60">
        <v>0</v>
      </c>
      <c r="N1149" s="62">
        <v>7439268</v>
      </c>
    </row>
    <row r="1150" spans="1:14" ht="15" x14ac:dyDescent="0.3">
      <c r="A1150" s="54" t="s">
        <v>165</v>
      </c>
      <c r="B1150" s="55" t="s">
        <v>363</v>
      </c>
      <c r="C1150" s="60">
        <v>9265162</v>
      </c>
      <c r="D1150" s="60">
        <v>-14390</v>
      </c>
      <c r="E1150" s="60">
        <v>0</v>
      </c>
      <c r="F1150" s="60">
        <v>0</v>
      </c>
      <c r="G1150" s="60">
        <v>0</v>
      </c>
      <c r="H1150" s="60">
        <v>9250772</v>
      </c>
      <c r="I1150" s="60">
        <v>0</v>
      </c>
      <c r="J1150" s="60">
        <v>9250772</v>
      </c>
      <c r="K1150" s="60">
        <v>0</v>
      </c>
      <c r="L1150" s="60">
        <v>0</v>
      </c>
      <c r="M1150" s="60">
        <v>0</v>
      </c>
      <c r="N1150" s="62">
        <v>9250772</v>
      </c>
    </row>
    <row r="1151" spans="1:14" ht="15" x14ac:dyDescent="0.3">
      <c r="A1151" s="54" t="s">
        <v>165</v>
      </c>
      <c r="B1151" s="55" t="s">
        <v>361</v>
      </c>
      <c r="C1151" s="60">
        <v>7265880</v>
      </c>
      <c r="D1151" s="60">
        <v>-2615</v>
      </c>
      <c r="E1151" s="60">
        <v>0</v>
      </c>
      <c r="F1151" s="60">
        <v>0</v>
      </c>
      <c r="G1151" s="60">
        <v>0</v>
      </c>
      <c r="H1151" s="60">
        <v>7263265</v>
      </c>
      <c r="I1151" s="60">
        <v>0</v>
      </c>
      <c r="J1151" s="60">
        <v>7263265</v>
      </c>
      <c r="K1151" s="60">
        <v>0</v>
      </c>
      <c r="L1151" s="60">
        <v>0</v>
      </c>
      <c r="M1151" s="60">
        <v>0</v>
      </c>
      <c r="N1151" s="62">
        <v>7263265</v>
      </c>
    </row>
    <row r="1152" spans="1:14" ht="15" x14ac:dyDescent="0.3">
      <c r="A1152" s="54" t="s">
        <v>165</v>
      </c>
      <c r="B1152" s="55" t="s">
        <v>355</v>
      </c>
      <c r="C1152" s="60">
        <v>7443524</v>
      </c>
      <c r="D1152" s="60">
        <v>-1671</v>
      </c>
      <c r="E1152" s="60">
        <v>0</v>
      </c>
      <c r="F1152" s="60">
        <v>0</v>
      </c>
      <c r="G1152" s="60">
        <v>0</v>
      </c>
      <c r="H1152" s="60">
        <v>7441853</v>
      </c>
      <c r="I1152" s="60">
        <v>0</v>
      </c>
      <c r="J1152" s="60">
        <v>7441853</v>
      </c>
      <c r="K1152" s="60">
        <v>0</v>
      </c>
      <c r="L1152" s="60">
        <v>0</v>
      </c>
      <c r="M1152" s="60">
        <v>0</v>
      </c>
      <c r="N1152" s="62">
        <v>7441853</v>
      </c>
    </row>
    <row r="1153" spans="1:14" ht="15" x14ac:dyDescent="0.3">
      <c r="A1153" s="54" t="s">
        <v>165</v>
      </c>
      <c r="B1153" s="55" t="s">
        <v>64</v>
      </c>
      <c r="C1153" s="60">
        <v>7054733</v>
      </c>
      <c r="D1153" s="60">
        <v>-3512</v>
      </c>
      <c r="E1153" s="60">
        <v>0</v>
      </c>
      <c r="F1153" s="60">
        <v>0</v>
      </c>
      <c r="G1153" s="60">
        <v>0</v>
      </c>
      <c r="H1153" s="60">
        <v>7051221</v>
      </c>
      <c r="I1153" s="60">
        <v>0</v>
      </c>
      <c r="J1153" s="60">
        <v>7051221</v>
      </c>
      <c r="K1153" s="60">
        <v>0</v>
      </c>
      <c r="L1153" s="60">
        <v>0</v>
      </c>
      <c r="M1153" s="60">
        <v>0</v>
      </c>
      <c r="N1153" s="62">
        <v>7051221</v>
      </c>
    </row>
    <row r="1154" spans="1:14" ht="15" x14ac:dyDescent="0.3">
      <c r="A1154" s="54" t="s">
        <v>165</v>
      </c>
      <c r="B1154" s="55" t="s">
        <v>65</v>
      </c>
      <c r="C1154" s="60">
        <v>6716350</v>
      </c>
      <c r="D1154" s="60">
        <v>-10721</v>
      </c>
      <c r="E1154" s="60">
        <v>0</v>
      </c>
      <c r="F1154" s="60">
        <v>0</v>
      </c>
      <c r="G1154" s="60">
        <v>0</v>
      </c>
      <c r="H1154" s="60">
        <v>6705629</v>
      </c>
      <c r="I1154" s="60">
        <v>0</v>
      </c>
      <c r="J1154" s="60">
        <v>6705629</v>
      </c>
      <c r="K1154" s="60">
        <v>0</v>
      </c>
      <c r="L1154" s="60">
        <v>0</v>
      </c>
      <c r="M1154" s="60">
        <v>0</v>
      </c>
      <c r="N1154" s="62">
        <v>6705629</v>
      </c>
    </row>
    <row r="1155" spans="1:14" ht="15" x14ac:dyDescent="0.3">
      <c r="A1155" s="54" t="s">
        <v>165</v>
      </c>
      <c r="B1155" s="55" t="s">
        <v>66</v>
      </c>
      <c r="C1155" s="60">
        <v>7063265</v>
      </c>
      <c r="D1155" s="60">
        <v>-7052</v>
      </c>
      <c r="E1155" s="60">
        <v>0</v>
      </c>
      <c r="F1155" s="60">
        <v>0</v>
      </c>
      <c r="G1155" s="60">
        <v>0</v>
      </c>
      <c r="H1155" s="60">
        <v>7056213</v>
      </c>
      <c r="I1155" s="60">
        <v>0</v>
      </c>
      <c r="J1155" s="60">
        <v>7056213</v>
      </c>
      <c r="K1155" s="60">
        <v>0</v>
      </c>
      <c r="L1155" s="60">
        <v>0</v>
      </c>
      <c r="M1155" s="60">
        <v>0</v>
      </c>
      <c r="N1155" s="62">
        <v>7056213</v>
      </c>
    </row>
    <row r="1156" spans="1:14" ht="15" x14ac:dyDescent="0.3">
      <c r="A1156" s="54" t="s">
        <v>165</v>
      </c>
      <c r="B1156" s="55" t="s">
        <v>38</v>
      </c>
      <c r="C1156" s="60">
        <v>6175792</v>
      </c>
      <c r="D1156" s="60">
        <v>-8485</v>
      </c>
      <c r="E1156" s="60">
        <v>0</v>
      </c>
      <c r="F1156" s="60">
        <v>0</v>
      </c>
      <c r="G1156" s="60">
        <v>0</v>
      </c>
      <c r="H1156" s="60">
        <v>6167307</v>
      </c>
      <c r="I1156" s="60">
        <v>0</v>
      </c>
      <c r="J1156" s="60">
        <v>6167307</v>
      </c>
      <c r="K1156" s="60">
        <v>0</v>
      </c>
      <c r="L1156" s="60">
        <v>0</v>
      </c>
      <c r="M1156" s="60">
        <v>0</v>
      </c>
      <c r="N1156" s="61">
        <v>6167307</v>
      </c>
    </row>
    <row r="1157" spans="1:14" ht="15" x14ac:dyDescent="0.3">
      <c r="A1157" s="54" t="s">
        <v>165</v>
      </c>
      <c r="B1157" s="55" t="s">
        <v>67</v>
      </c>
      <c r="C1157" s="60">
        <v>6788442</v>
      </c>
      <c r="D1157" s="60">
        <v>-6524</v>
      </c>
      <c r="E1157" s="60">
        <v>0</v>
      </c>
      <c r="F1157" s="60">
        <v>0</v>
      </c>
      <c r="G1157" s="60">
        <v>0</v>
      </c>
      <c r="H1157" s="60">
        <v>6781918</v>
      </c>
      <c r="I1157" s="60">
        <v>0</v>
      </c>
      <c r="J1157" s="60">
        <v>6781918</v>
      </c>
      <c r="K1157" s="60">
        <v>0</v>
      </c>
      <c r="L1157" s="60">
        <v>0</v>
      </c>
      <c r="M1157" s="60">
        <v>0</v>
      </c>
      <c r="N1157" s="61">
        <v>6781918</v>
      </c>
    </row>
    <row r="1158" spans="1:14" ht="15" x14ac:dyDescent="0.3">
      <c r="A1158" s="54" t="s">
        <v>165</v>
      </c>
      <c r="B1158" s="55" t="s">
        <v>68</v>
      </c>
      <c r="C1158" s="60">
        <v>6766069</v>
      </c>
      <c r="D1158" s="60">
        <v>-647504</v>
      </c>
      <c r="E1158" s="60">
        <v>0</v>
      </c>
      <c r="F1158" s="60">
        <v>0</v>
      </c>
      <c r="G1158" s="60">
        <v>0</v>
      </c>
      <c r="H1158" s="60">
        <v>6118565</v>
      </c>
      <c r="I1158" s="60">
        <v>0</v>
      </c>
      <c r="J1158" s="60">
        <v>6118565</v>
      </c>
      <c r="K1158" s="60">
        <v>0</v>
      </c>
      <c r="L1158" s="60">
        <v>0</v>
      </c>
      <c r="M1158" s="60">
        <v>0</v>
      </c>
      <c r="N1158" s="61">
        <v>6118565</v>
      </c>
    </row>
    <row r="1159" spans="1:14" ht="15" x14ac:dyDescent="0.3">
      <c r="A1159" s="54" t="s">
        <v>165</v>
      </c>
      <c r="B1159" s="55" t="s">
        <v>69</v>
      </c>
      <c r="C1159" s="60">
        <v>6499623</v>
      </c>
      <c r="D1159" s="60">
        <v>-485067</v>
      </c>
      <c r="E1159" s="60">
        <v>0</v>
      </c>
      <c r="F1159" s="60">
        <v>0</v>
      </c>
      <c r="G1159" s="60">
        <v>0</v>
      </c>
      <c r="H1159" s="60">
        <v>6014556</v>
      </c>
      <c r="I1159" s="60">
        <v>0</v>
      </c>
      <c r="J1159" s="60">
        <v>6014556</v>
      </c>
      <c r="K1159" s="60">
        <v>0</v>
      </c>
      <c r="L1159" s="60">
        <v>0</v>
      </c>
      <c r="M1159" s="60">
        <v>0</v>
      </c>
      <c r="N1159" s="61">
        <v>6014556</v>
      </c>
    </row>
    <row r="1160" spans="1:14" ht="15" x14ac:dyDescent="0.3">
      <c r="A1160" s="54" t="s">
        <v>165</v>
      </c>
      <c r="B1160" s="55" t="s">
        <v>70</v>
      </c>
      <c r="C1160" s="60">
        <v>10479858</v>
      </c>
      <c r="D1160" s="60">
        <v>-5017892</v>
      </c>
      <c r="E1160" s="60">
        <v>0</v>
      </c>
      <c r="F1160" s="60">
        <v>0</v>
      </c>
      <c r="G1160" s="60">
        <v>0</v>
      </c>
      <c r="H1160" s="60">
        <v>5461966</v>
      </c>
      <c r="I1160" s="60">
        <v>0</v>
      </c>
      <c r="J1160" s="60">
        <v>5461966</v>
      </c>
      <c r="K1160" s="60">
        <v>0</v>
      </c>
      <c r="L1160" s="60">
        <v>0</v>
      </c>
      <c r="M1160" s="60">
        <v>0</v>
      </c>
      <c r="N1160" s="61">
        <v>5461966</v>
      </c>
    </row>
    <row r="1161" spans="1:14" ht="15" x14ac:dyDescent="0.3">
      <c r="A1161" s="54" t="s">
        <v>165</v>
      </c>
      <c r="B1161" s="55" t="s">
        <v>71</v>
      </c>
      <c r="C1161" s="60">
        <v>10817516</v>
      </c>
      <c r="D1161" s="60">
        <v>-5056570</v>
      </c>
      <c r="E1161" s="60">
        <v>0</v>
      </c>
      <c r="F1161" s="60">
        <v>0</v>
      </c>
      <c r="G1161" s="60">
        <v>0</v>
      </c>
      <c r="H1161" s="60">
        <v>5760946</v>
      </c>
      <c r="I1161" s="60">
        <v>0</v>
      </c>
      <c r="J1161" s="60">
        <v>5760946</v>
      </c>
      <c r="K1161" s="60">
        <v>0</v>
      </c>
      <c r="L1161" s="60">
        <v>0</v>
      </c>
      <c r="M1161" s="60">
        <v>0</v>
      </c>
      <c r="N1161" s="61">
        <v>5760946</v>
      </c>
    </row>
    <row r="1162" spans="1:14" ht="15" x14ac:dyDescent="0.3">
      <c r="A1162" s="54" t="s">
        <v>165</v>
      </c>
      <c r="B1162" s="55" t="s">
        <v>39</v>
      </c>
      <c r="C1162" s="60">
        <v>6352422</v>
      </c>
      <c r="D1162" s="60">
        <v>-327293</v>
      </c>
      <c r="E1162" s="60">
        <v>0</v>
      </c>
      <c r="F1162" s="60">
        <v>0</v>
      </c>
      <c r="G1162" s="60">
        <v>0</v>
      </c>
      <c r="H1162" s="60">
        <v>6025129</v>
      </c>
      <c r="I1162" s="60">
        <v>0</v>
      </c>
      <c r="J1162" s="60">
        <v>6025129</v>
      </c>
      <c r="K1162" s="60">
        <v>0</v>
      </c>
      <c r="L1162" s="60">
        <v>0</v>
      </c>
      <c r="M1162" s="60">
        <v>0</v>
      </c>
      <c r="N1162" s="61">
        <v>6025129</v>
      </c>
    </row>
    <row r="1163" spans="1:14" ht="15" x14ac:dyDescent="0.3">
      <c r="A1163" s="54" t="s">
        <v>165</v>
      </c>
      <c r="B1163" s="55" t="s">
        <v>40</v>
      </c>
      <c r="C1163" s="60">
        <v>6663950</v>
      </c>
      <c r="D1163" s="60">
        <v>-160246</v>
      </c>
      <c r="E1163" s="60">
        <v>0</v>
      </c>
      <c r="F1163" s="60">
        <v>0</v>
      </c>
      <c r="G1163" s="60">
        <v>0</v>
      </c>
      <c r="H1163" s="60">
        <v>6503704</v>
      </c>
      <c r="I1163" s="60">
        <v>0</v>
      </c>
      <c r="J1163" s="60">
        <v>6503704</v>
      </c>
      <c r="K1163" s="60">
        <v>0</v>
      </c>
      <c r="L1163" s="60">
        <v>0</v>
      </c>
      <c r="M1163" s="60">
        <v>0</v>
      </c>
      <c r="N1163" s="62">
        <v>6503704</v>
      </c>
    </row>
    <row r="1164" spans="1:14" ht="15" x14ac:dyDescent="0.3">
      <c r="A1164" s="54" t="s">
        <v>165</v>
      </c>
      <c r="B1164" s="55" t="s">
        <v>41</v>
      </c>
      <c r="C1164" s="60">
        <v>12830401</v>
      </c>
      <c r="D1164" s="60">
        <v>-6391913</v>
      </c>
      <c r="E1164" s="60">
        <v>0</v>
      </c>
      <c r="F1164" s="60">
        <v>0</v>
      </c>
      <c r="G1164" s="60">
        <v>0</v>
      </c>
      <c r="H1164" s="60">
        <v>6438488</v>
      </c>
      <c r="I1164" s="60">
        <v>0</v>
      </c>
      <c r="J1164" s="60">
        <v>6438488</v>
      </c>
      <c r="K1164" s="60">
        <v>0</v>
      </c>
      <c r="L1164" s="60">
        <v>0</v>
      </c>
      <c r="M1164" s="60">
        <v>0</v>
      </c>
      <c r="N1164" s="61">
        <v>6438488</v>
      </c>
    </row>
    <row r="1165" spans="1:14" ht="15" x14ac:dyDescent="0.3">
      <c r="A1165" s="54" t="s">
        <v>165</v>
      </c>
      <c r="B1165" s="55" t="s">
        <v>42</v>
      </c>
      <c r="C1165" s="60">
        <v>17587042</v>
      </c>
      <c r="D1165" s="60">
        <v>-8375682</v>
      </c>
      <c r="E1165" s="60">
        <v>0</v>
      </c>
      <c r="F1165" s="60">
        <v>0</v>
      </c>
      <c r="G1165" s="60">
        <v>0</v>
      </c>
      <c r="H1165" s="60">
        <v>9211360</v>
      </c>
      <c r="I1165" s="60">
        <v>0</v>
      </c>
      <c r="J1165" s="60">
        <v>9211360</v>
      </c>
      <c r="K1165" s="60">
        <v>0</v>
      </c>
      <c r="L1165" s="60">
        <v>0</v>
      </c>
      <c r="M1165" s="60">
        <v>0</v>
      </c>
      <c r="N1165" s="61">
        <v>9211360</v>
      </c>
    </row>
    <row r="1166" spans="1:14" ht="15" x14ac:dyDescent="0.3">
      <c r="A1166" s="54" t="s">
        <v>165</v>
      </c>
      <c r="B1166" s="55" t="s">
        <v>43</v>
      </c>
      <c r="C1166" s="60">
        <v>17753361</v>
      </c>
      <c r="D1166" s="60">
        <v>-7909962</v>
      </c>
      <c r="E1166" s="60">
        <v>0</v>
      </c>
      <c r="F1166" s="60">
        <v>0</v>
      </c>
      <c r="G1166" s="60">
        <v>0</v>
      </c>
      <c r="H1166" s="60">
        <v>9843399</v>
      </c>
      <c r="I1166" s="60">
        <v>-7913998</v>
      </c>
      <c r="J1166" s="60">
        <v>1929401</v>
      </c>
      <c r="K1166" s="60">
        <v>10543101</v>
      </c>
      <c r="L1166" s="60">
        <v>-10543101</v>
      </c>
      <c r="M1166" s="60">
        <v>0</v>
      </c>
      <c r="N1166" s="61">
        <v>1929401</v>
      </c>
    </row>
    <row r="1167" spans="1:14" ht="15" x14ac:dyDescent="0.3">
      <c r="A1167" s="54" t="s">
        <v>165</v>
      </c>
      <c r="B1167" s="55" t="s">
        <v>44</v>
      </c>
      <c r="C1167" s="60">
        <v>23090363</v>
      </c>
      <c r="D1167" s="60">
        <v>-9777364</v>
      </c>
      <c r="E1167" s="60">
        <v>0</v>
      </c>
      <c r="F1167" s="60">
        <v>0</v>
      </c>
      <c r="G1167" s="60">
        <v>0</v>
      </c>
      <c r="H1167" s="60">
        <v>13312999</v>
      </c>
      <c r="I1167" s="60">
        <v>-11078574</v>
      </c>
      <c r="J1167" s="60">
        <v>2234425</v>
      </c>
      <c r="K1167" s="60">
        <v>6047022</v>
      </c>
      <c r="L1167" s="60">
        <v>-6047022</v>
      </c>
      <c r="M1167" s="60">
        <v>0</v>
      </c>
      <c r="N1167" s="61">
        <v>2234425</v>
      </c>
    </row>
    <row r="1168" spans="1:14" ht="15" x14ac:dyDescent="0.3">
      <c r="A1168" s="54" t="s">
        <v>165</v>
      </c>
      <c r="B1168" s="55" t="s">
        <v>45</v>
      </c>
      <c r="C1168" s="60">
        <v>24529434</v>
      </c>
      <c r="D1168" s="60">
        <v>-11342356</v>
      </c>
      <c r="E1168" s="60">
        <v>0</v>
      </c>
      <c r="F1168" s="60">
        <v>0</v>
      </c>
      <c r="G1168" s="60">
        <v>0</v>
      </c>
      <c r="H1168" s="60">
        <v>13187078</v>
      </c>
      <c r="I1168" s="60">
        <v>0</v>
      </c>
      <c r="J1168" s="60">
        <v>13187078</v>
      </c>
      <c r="K1168" s="60">
        <v>0</v>
      </c>
      <c r="L1168" s="60">
        <v>0</v>
      </c>
      <c r="M1168" s="60">
        <v>0</v>
      </c>
      <c r="N1168" s="61">
        <v>13187078</v>
      </c>
    </row>
    <row r="1169" spans="1:14" ht="15" x14ac:dyDescent="0.3">
      <c r="A1169" s="54" t="s">
        <v>165</v>
      </c>
      <c r="B1169" s="55" t="s">
        <v>46</v>
      </c>
      <c r="C1169" s="60">
        <v>29025196</v>
      </c>
      <c r="D1169" s="60">
        <v>-19350288</v>
      </c>
      <c r="E1169" s="60">
        <v>0</v>
      </c>
      <c r="F1169" s="60">
        <v>0</v>
      </c>
      <c r="G1169" s="60">
        <v>0</v>
      </c>
      <c r="H1169" s="60">
        <v>9674908</v>
      </c>
      <c r="I1169" s="60">
        <v>-9674908</v>
      </c>
      <c r="J1169" s="60">
        <v>0</v>
      </c>
      <c r="K1169" s="60">
        <v>0</v>
      </c>
      <c r="L1169" s="60">
        <v>0</v>
      </c>
      <c r="M1169" s="60">
        <v>0</v>
      </c>
      <c r="N1169" s="61">
        <v>0</v>
      </c>
    </row>
    <row r="1170" spans="1:14" ht="15" x14ac:dyDescent="0.3">
      <c r="A1170" s="54" t="s">
        <v>165</v>
      </c>
      <c r="B1170" s="55" t="s">
        <v>47</v>
      </c>
      <c r="C1170" s="60">
        <v>27886756</v>
      </c>
      <c r="D1170" s="60">
        <v>-12138986</v>
      </c>
      <c r="E1170" s="60">
        <v>0</v>
      </c>
      <c r="F1170" s="60">
        <v>0</v>
      </c>
      <c r="G1170" s="60">
        <v>0</v>
      </c>
      <c r="H1170" s="60">
        <v>15747770</v>
      </c>
      <c r="I1170" s="60">
        <v>-15747770</v>
      </c>
      <c r="J1170" s="60">
        <v>0</v>
      </c>
      <c r="K1170" s="60">
        <v>78</v>
      </c>
      <c r="L1170" s="60">
        <v>-78</v>
      </c>
      <c r="M1170" s="60">
        <v>0</v>
      </c>
      <c r="N1170" s="61">
        <v>0</v>
      </c>
    </row>
    <row r="1171" spans="1:14" ht="15" x14ac:dyDescent="0.3">
      <c r="A1171" s="54" t="s">
        <v>165</v>
      </c>
      <c r="B1171" s="55" t="s">
        <v>48</v>
      </c>
      <c r="C1171" s="60">
        <v>36547698</v>
      </c>
      <c r="D1171" s="60">
        <v>-22099429</v>
      </c>
      <c r="E1171" s="60">
        <v>0</v>
      </c>
      <c r="F1171" s="60">
        <v>0</v>
      </c>
      <c r="G1171" s="60">
        <v>0</v>
      </c>
      <c r="H1171" s="60">
        <v>14448269</v>
      </c>
      <c r="I1171" s="60">
        <v>-14448269</v>
      </c>
      <c r="J1171" s="60">
        <v>0</v>
      </c>
      <c r="K1171" s="60">
        <v>0</v>
      </c>
      <c r="L1171" s="60">
        <v>0</v>
      </c>
      <c r="M1171" s="60">
        <v>0</v>
      </c>
      <c r="N1171" s="61">
        <v>0</v>
      </c>
    </row>
    <row r="1172" spans="1:14" ht="15" x14ac:dyDescent="0.3">
      <c r="A1172" s="54" t="s">
        <v>165</v>
      </c>
      <c r="B1172" s="55" t="s">
        <v>49</v>
      </c>
      <c r="C1172" s="60">
        <v>40029528</v>
      </c>
      <c r="D1172" s="60">
        <v>-25357771</v>
      </c>
      <c r="E1172" s="60">
        <v>0</v>
      </c>
      <c r="F1172" s="60">
        <v>0</v>
      </c>
      <c r="G1172" s="60">
        <v>0</v>
      </c>
      <c r="H1172" s="60">
        <v>14671757</v>
      </c>
      <c r="I1172" s="60">
        <v>-14671757</v>
      </c>
      <c r="J1172" s="60">
        <v>0</v>
      </c>
      <c r="K1172" s="60">
        <v>5245281</v>
      </c>
      <c r="L1172" s="60">
        <v>-5245281</v>
      </c>
      <c r="M1172" s="60">
        <v>0</v>
      </c>
      <c r="N1172" s="61">
        <v>0</v>
      </c>
    </row>
    <row r="1173" spans="1:14" ht="15" x14ac:dyDescent="0.3">
      <c r="A1173" s="54" t="s">
        <v>165</v>
      </c>
      <c r="B1173" s="55" t="s">
        <v>50</v>
      </c>
      <c r="C1173" s="60">
        <v>34186573</v>
      </c>
      <c r="D1173" s="60">
        <v>-19708019</v>
      </c>
      <c r="E1173" s="60">
        <v>0</v>
      </c>
      <c r="F1173" s="60">
        <v>0</v>
      </c>
      <c r="G1173" s="60">
        <v>0</v>
      </c>
      <c r="H1173" s="60">
        <v>14478554</v>
      </c>
      <c r="I1173" s="60">
        <v>-14478554</v>
      </c>
      <c r="J1173" s="60">
        <v>0</v>
      </c>
      <c r="K1173" s="60">
        <v>5889090</v>
      </c>
      <c r="L1173" s="60">
        <v>-5889090</v>
      </c>
      <c r="M1173" s="60">
        <v>0</v>
      </c>
      <c r="N1173" s="62">
        <v>0</v>
      </c>
    </row>
    <row r="1174" spans="1:14" ht="15" x14ac:dyDescent="0.3">
      <c r="A1174" s="54" t="s">
        <v>165</v>
      </c>
      <c r="B1174" s="55" t="s">
        <v>51</v>
      </c>
      <c r="C1174" s="60">
        <v>28335925</v>
      </c>
      <c r="D1174" s="60">
        <v>-13866737</v>
      </c>
      <c r="E1174" s="60">
        <v>0</v>
      </c>
      <c r="F1174" s="60">
        <v>0</v>
      </c>
      <c r="G1174" s="60">
        <v>0</v>
      </c>
      <c r="H1174" s="60">
        <v>14469188</v>
      </c>
      <c r="I1174" s="60">
        <v>-14469188</v>
      </c>
      <c r="J1174" s="60">
        <v>0</v>
      </c>
      <c r="K1174" s="60">
        <v>5357016</v>
      </c>
      <c r="L1174" s="60">
        <v>-5357016</v>
      </c>
      <c r="M1174" s="60">
        <v>0</v>
      </c>
      <c r="N1174" s="61">
        <v>0</v>
      </c>
    </row>
    <row r="1175" spans="1:14" ht="15" x14ac:dyDescent="0.3">
      <c r="A1175" s="54" t="s">
        <v>165</v>
      </c>
      <c r="B1175" s="55" t="s">
        <v>52</v>
      </c>
      <c r="C1175" s="60">
        <v>22933945</v>
      </c>
      <c r="D1175" s="60">
        <v>-10065636</v>
      </c>
      <c r="E1175" s="60">
        <v>0</v>
      </c>
      <c r="F1175" s="60">
        <v>0</v>
      </c>
      <c r="G1175" s="60">
        <v>0</v>
      </c>
      <c r="H1175" s="60">
        <v>12868309</v>
      </c>
      <c r="I1175" s="60">
        <v>-12868309</v>
      </c>
      <c r="J1175" s="60">
        <v>0</v>
      </c>
      <c r="K1175" s="60">
        <v>3359034</v>
      </c>
      <c r="L1175" s="60">
        <v>-3359034</v>
      </c>
      <c r="M1175" s="60">
        <v>0</v>
      </c>
      <c r="N1175" s="61">
        <v>0</v>
      </c>
    </row>
    <row r="1176" spans="1:14" ht="15" x14ac:dyDescent="0.3">
      <c r="A1176" s="54" t="s">
        <v>165</v>
      </c>
      <c r="B1176" s="55" t="s">
        <v>53</v>
      </c>
      <c r="C1176" s="60">
        <v>21614501</v>
      </c>
      <c r="D1176" s="60">
        <v>-7637534</v>
      </c>
      <c r="E1176" s="60">
        <v>0</v>
      </c>
      <c r="F1176" s="60">
        <v>0</v>
      </c>
      <c r="G1176" s="60">
        <v>0</v>
      </c>
      <c r="H1176" s="60">
        <v>13976967</v>
      </c>
      <c r="I1176" s="60">
        <v>-13976967</v>
      </c>
      <c r="J1176" s="60">
        <v>0</v>
      </c>
      <c r="K1176" s="60">
        <v>2223826</v>
      </c>
      <c r="L1176" s="60">
        <v>-2223826</v>
      </c>
      <c r="M1176" s="60">
        <v>0</v>
      </c>
      <c r="N1176" s="61">
        <v>0</v>
      </c>
    </row>
    <row r="1177" spans="1:14" ht="15" x14ac:dyDescent="0.3">
      <c r="A1177" s="54" t="s">
        <v>165</v>
      </c>
      <c r="B1177" s="55" t="s">
        <v>54</v>
      </c>
      <c r="C1177" s="60">
        <v>21045170</v>
      </c>
      <c r="D1177" s="60">
        <v>-8773218</v>
      </c>
      <c r="E1177" s="60">
        <v>0</v>
      </c>
      <c r="F1177" s="60">
        <v>0</v>
      </c>
      <c r="G1177" s="60">
        <v>0</v>
      </c>
      <c r="H1177" s="60">
        <v>12271952</v>
      </c>
      <c r="I1177" s="60">
        <v>-12271952</v>
      </c>
      <c r="J1177" s="60">
        <v>0</v>
      </c>
      <c r="K1177" s="60">
        <v>2521286</v>
      </c>
      <c r="L1177" s="60">
        <v>-2521286</v>
      </c>
      <c r="M1177" s="60">
        <v>0</v>
      </c>
      <c r="N1177" s="61">
        <v>0</v>
      </c>
    </row>
    <row r="1178" spans="1:14" ht="15" x14ac:dyDescent="0.3">
      <c r="A1178" s="54" t="s">
        <v>165</v>
      </c>
      <c r="B1178" s="55" t="s">
        <v>55</v>
      </c>
      <c r="C1178" s="60">
        <v>18386343</v>
      </c>
      <c r="D1178" s="60">
        <v>-8367375</v>
      </c>
      <c r="E1178" s="60">
        <v>0</v>
      </c>
      <c r="F1178" s="60">
        <v>0</v>
      </c>
      <c r="G1178" s="60">
        <v>0</v>
      </c>
      <c r="H1178" s="60">
        <v>10018968</v>
      </c>
      <c r="I1178" s="60">
        <v>-10018968</v>
      </c>
      <c r="J1178" s="60">
        <v>0</v>
      </c>
      <c r="K1178" s="60">
        <v>2220331</v>
      </c>
      <c r="L1178" s="60">
        <v>-2220331</v>
      </c>
      <c r="M1178" s="60">
        <v>0</v>
      </c>
      <c r="N1178" s="61">
        <v>0</v>
      </c>
    </row>
    <row r="1179" spans="1:14" ht="15" x14ac:dyDescent="0.3">
      <c r="A1179" s="54" t="s">
        <v>166</v>
      </c>
      <c r="B1179" s="55" t="s">
        <v>382</v>
      </c>
      <c r="C1179" s="60">
        <v>1101348</v>
      </c>
      <c r="D1179" s="60">
        <v>0</v>
      </c>
      <c r="E1179" s="60">
        <v>0</v>
      </c>
      <c r="F1179" s="60">
        <v>0</v>
      </c>
      <c r="G1179" s="60">
        <v>0</v>
      </c>
      <c r="H1179" s="60">
        <v>1101348</v>
      </c>
      <c r="I1179" s="60">
        <v>0</v>
      </c>
      <c r="J1179" s="60">
        <v>1101348</v>
      </c>
      <c r="K1179" s="60">
        <v>0</v>
      </c>
      <c r="L1179" s="60">
        <v>0</v>
      </c>
      <c r="M1179" s="60">
        <v>0</v>
      </c>
      <c r="N1179" s="61">
        <v>1101348</v>
      </c>
    </row>
    <row r="1180" spans="1:14" ht="15" x14ac:dyDescent="0.3">
      <c r="A1180" s="54" t="s">
        <v>166</v>
      </c>
      <c r="B1180" s="55" t="s">
        <v>383</v>
      </c>
      <c r="C1180" s="60">
        <v>902768</v>
      </c>
      <c r="D1180" s="60">
        <v>0</v>
      </c>
      <c r="E1180" s="60">
        <v>0</v>
      </c>
      <c r="F1180" s="60">
        <v>0</v>
      </c>
      <c r="G1180" s="60">
        <v>-3965</v>
      </c>
      <c r="H1180" s="60">
        <v>898803</v>
      </c>
      <c r="I1180" s="60">
        <v>0</v>
      </c>
      <c r="J1180" s="60">
        <v>898803</v>
      </c>
      <c r="K1180" s="60">
        <v>0</v>
      </c>
      <c r="L1180" s="60">
        <v>0</v>
      </c>
      <c r="M1180" s="60">
        <v>0</v>
      </c>
      <c r="N1180" s="61">
        <v>898803</v>
      </c>
    </row>
    <row r="1181" spans="1:14" ht="15" x14ac:dyDescent="0.3">
      <c r="A1181" s="54" t="s">
        <v>166</v>
      </c>
      <c r="B1181" s="55" t="s">
        <v>363</v>
      </c>
      <c r="C1181" s="60">
        <v>821860</v>
      </c>
      <c r="D1181" s="60">
        <v>-3266</v>
      </c>
      <c r="E1181" s="60">
        <v>0</v>
      </c>
      <c r="F1181" s="60">
        <v>0</v>
      </c>
      <c r="G1181" s="60">
        <v>0</v>
      </c>
      <c r="H1181" s="60">
        <v>818594</v>
      </c>
      <c r="I1181" s="60">
        <v>0</v>
      </c>
      <c r="J1181" s="60">
        <v>818594</v>
      </c>
      <c r="K1181" s="60">
        <v>0</v>
      </c>
      <c r="L1181" s="60">
        <v>0</v>
      </c>
      <c r="M1181" s="60">
        <v>0</v>
      </c>
      <c r="N1181" s="61">
        <v>818594</v>
      </c>
    </row>
    <row r="1182" spans="1:14" ht="15" x14ac:dyDescent="0.3">
      <c r="A1182" s="54" t="s">
        <v>166</v>
      </c>
      <c r="B1182" s="55" t="s">
        <v>361</v>
      </c>
      <c r="C1182" s="60">
        <v>772537</v>
      </c>
      <c r="D1182" s="60">
        <v>-879</v>
      </c>
      <c r="E1182" s="60">
        <v>0</v>
      </c>
      <c r="F1182" s="60">
        <v>0</v>
      </c>
      <c r="G1182" s="60">
        <v>0</v>
      </c>
      <c r="H1182" s="60">
        <v>771658</v>
      </c>
      <c r="I1182" s="60">
        <v>0</v>
      </c>
      <c r="J1182" s="60">
        <v>771658</v>
      </c>
      <c r="K1182" s="60">
        <v>0</v>
      </c>
      <c r="L1182" s="60">
        <v>0</v>
      </c>
      <c r="M1182" s="60">
        <v>0</v>
      </c>
      <c r="N1182" s="61">
        <v>771658</v>
      </c>
    </row>
    <row r="1183" spans="1:14" ht="15" x14ac:dyDescent="0.3">
      <c r="A1183" s="54" t="s">
        <v>166</v>
      </c>
      <c r="B1183" s="55" t="s">
        <v>355</v>
      </c>
      <c r="C1183" s="60">
        <v>756316</v>
      </c>
      <c r="D1183" s="60">
        <v>-152</v>
      </c>
      <c r="E1183" s="60">
        <v>0</v>
      </c>
      <c r="F1183" s="60">
        <v>0</v>
      </c>
      <c r="G1183" s="60">
        <v>0</v>
      </c>
      <c r="H1183" s="60">
        <v>756164</v>
      </c>
      <c r="I1183" s="60">
        <v>0</v>
      </c>
      <c r="J1183" s="60">
        <v>756164</v>
      </c>
      <c r="K1183" s="60">
        <v>0</v>
      </c>
      <c r="L1183" s="60">
        <v>0</v>
      </c>
      <c r="M1183" s="60">
        <v>0</v>
      </c>
      <c r="N1183" s="61">
        <v>756164</v>
      </c>
    </row>
    <row r="1184" spans="1:14" ht="15" x14ac:dyDescent="0.3">
      <c r="A1184" s="54" t="s">
        <v>166</v>
      </c>
      <c r="B1184" s="55" t="s">
        <v>64</v>
      </c>
      <c r="C1184" s="60">
        <v>639874</v>
      </c>
      <c r="D1184" s="60">
        <v>-599</v>
      </c>
      <c r="E1184" s="60">
        <v>0</v>
      </c>
      <c r="F1184" s="60">
        <v>0</v>
      </c>
      <c r="G1184" s="60">
        <v>0</v>
      </c>
      <c r="H1184" s="60">
        <v>639275</v>
      </c>
      <c r="I1184" s="60">
        <v>0</v>
      </c>
      <c r="J1184" s="60">
        <v>639275</v>
      </c>
      <c r="K1184" s="60">
        <v>0</v>
      </c>
      <c r="L1184" s="60">
        <v>0</v>
      </c>
      <c r="M1184" s="60">
        <v>0</v>
      </c>
      <c r="N1184" s="61">
        <v>639275</v>
      </c>
    </row>
    <row r="1185" spans="1:14" ht="15" x14ac:dyDescent="0.3">
      <c r="A1185" s="54" t="s">
        <v>166</v>
      </c>
      <c r="B1185" s="55" t="s">
        <v>65</v>
      </c>
      <c r="C1185" s="60">
        <v>664460</v>
      </c>
      <c r="D1185" s="60">
        <v>-508</v>
      </c>
      <c r="E1185" s="60">
        <v>0</v>
      </c>
      <c r="F1185" s="60">
        <v>0</v>
      </c>
      <c r="G1185" s="60">
        <v>0</v>
      </c>
      <c r="H1185" s="60">
        <v>663952</v>
      </c>
      <c r="I1185" s="60">
        <v>0</v>
      </c>
      <c r="J1185" s="60">
        <v>663952</v>
      </c>
      <c r="K1185" s="60">
        <v>0</v>
      </c>
      <c r="L1185" s="60">
        <v>0</v>
      </c>
      <c r="M1185" s="60">
        <v>0</v>
      </c>
      <c r="N1185" s="61">
        <v>663952</v>
      </c>
    </row>
    <row r="1186" spans="1:14" ht="15" x14ac:dyDescent="0.3">
      <c r="A1186" s="54" t="s">
        <v>166</v>
      </c>
      <c r="B1186" s="55" t="s">
        <v>66</v>
      </c>
      <c r="C1186" s="60">
        <v>670903</v>
      </c>
      <c r="D1186" s="60">
        <v>-1250</v>
      </c>
      <c r="E1186" s="60">
        <v>0</v>
      </c>
      <c r="F1186" s="60">
        <v>0</v>
      </c>
      <c r="G1186" s="60">
        <v>0</v>
      </c>
      <c r="H1186" s="60">
        <v>669653</v>
      </c>
      <c r="I1186" s="60">
        <v>0</v>
      </c>
      <c r="J1186" s="60">
        <v>669653</v>
      </c>
      <c r="K1186" s="60">
        <v>0</v>
      </c>
      <c r="L1186" s="60">
        <v>0</v>
      </c>
      <c r="M1186" s="60">
        <v>0</v>
      </c>
      <c r="N1186" s="61">
        <v>669653</v>
      </c>
    </row>
    <row r="1187" spans="1:14" ht="15" x14ac:dyDescent="0.3">
      <c r="A1187" s="54" t="s">
        <v>166</v>
      </c>
      <c r="B1187" s="55" t="s">
        <v>38</v>
      </c>
      <c r="C1187" s="60">
        <v>618726</v>
      </c>
      <c r="D1187" s="60">
        <v>-370</v>
      </c>
      <c r="E1187" s="60">
        <v>0</v>
      </c>
      <c r="F1187" s="60">
        <v>0</v>
      </c>
      <c r="G1187" s="60">
        <v>0</v>
      </c>
      <c r="H1187" s="60">
        <v>618356</v>
      </c>
      <c r="I1187" s="60">
        <v>0</v>
      </c>
      <c r="J1187" s="60">
        <v>618356</v>
      </c>
      <c r="K1187" s="60">
        <v>0</v>
      </c>
      <c r="L1187" s="60">
        <v>0</v>
      </c>
      <c r="M1187" s="60">
        <v>0</v>
      </c>
      <c r="N1187" s="61">
        <v>618356</v>
      </c>
    </row>
    <row r="1188" spans="1:14" ht="15" x14ac:dyDescent="0.3">
      <c r="A1188" s="54" t="s">
        <v>166</v>
      </c>
      <c r="B1188" s="55" t="s">
        <v>67</v>
      </c>
      <c r="C1188" s="60">
        <v>538479</v>
      </c>
      <c r="D1188" s="60">
        <v>-275</v>
      </c>
      <c r="E1188" s="60">
        <v>0</v>
      </c>
      <c r="F1188" s="60">
        <v>0</v>
      </c>
      <c r="G1188" s="60">
        <v>0</v>
      </c>
      <c r="H1188" s="60">
        <v>538204</v>
      </c>
      <c r="I1188" s="60">
        <v>0</v>
      </c>
      <c r="J1188" s="60">
        <v>538204</v>
      </c>
      <c r="K1188" s="60">
        <v>0</v>
      </c>
      <c r="L1188" s="60">
        <v>0</v>
      </c>
      <c r="M1188" s="60">
        <v>0</v>
      </c>
      <c r="N1188" s="61">
        <v>538204</v>
      </c>
    </row>
    <row r="1189" spans="1:14" ht="15" x14ac:dyDescent="0.3">
      <c r="A1189" s="54" t="s">
        <v>166</v>
      </c>
      <c r="B1189" s="55" t="s">
        <v>68</v>
      </c>
      <c r="C1189" s="60">
        <v>503068</v>
      </c>
      <c r="D1189" s="60">
        <v>-1672</v>
      </c>
      <c r="E1189" s="60">
        <v>0</v>
      </c>
      <c r="F1189" s="60">
        <v>0</v>
      </c>
      <c r="G1189" s="60">
        <v>0</v>
      </c>
      <c r="H1189" s="60">
        <v>501396</v>
      </c>
      <c r="I1189" s="60">
        <v>0</v>
      </c>
      <c r="J1189" s="60">
        <v>501396</v>
      </c>
      <c r="K1189" s="60">
        <v>0</v>
      </c>
      <c r="L1189" s="60">
        <v>0</v>
      </c>
      <c r="M1189" s="60">
        <v>0</v>
      </c>
      <c r="N1189" s="61">
        <v>501396</v>
      </c>
    </row>
    <row r="1190" spans="1:14" ht="15" x14ac:dyDescent="0.3">
      <c r="A1190" s="54" t="s">
        <v>166</v>
      </c>
      <c r="B1190" s="55" t="s">
        <v>69</v>
      </c>
      <c r="C1190" s="60">
        <v>518237</v>
      </c>
      <c r="D1190" s="60">
        <v>-891</v>
      </c>
      <c r="E1190" s="60">
        <v>0</v>
      </c>
      <c r="F1190" s="60">
        <v>0</v>
      </c>
      <c r="G1190" s="60">
        <v>0</v>
      </c>
      <c r="H1190" s="60">
        <v>517346</v>
      </c>
      <c r="I1190" s="60">
        <v>0</v>
      </c>
      <c r="J1190" s="60">
        <v>517346</v>
      </c>
      <c r="K1190" s="60">
        <v>0</v>
      </c>
      <c r="L1190" s="60">
        <v>0</v>
      </c>
      <c r="M1190" s="60">
        <v>0</v>
      </c>
      <c r="N1190" s="61">
        <v>517346</v>
      </c>
    </row>
    <row r="1191" spans="1:14" ht="15" x14ac:dyDescent="0.3">
      <c r="A1191" s="54" t="s">
        <v>166</v>
      </c>
      <c r="B1191" s="55" t="s">
        <v>70</v>
      </c>
      <c r="C1191" s="60">
        <v>418332</v>
      </c>
      <c r="D1191" s="60">
        <v>-6357</v>
      </c>
      <c r="E1191" s="60">
        <v>0</v>
      </c>
      <c r="F1191" s="60">
        <v>0</v>
      </c>
      <c r="G1191" s="60">
        <v>0</v>
      </c>
      <c r="H1191" s="60">
        <v>411975</v>
      </c>
      <c r="I1191" s="60">
        <v>0</v>
      </c>
      <c r="J1191" s="60">
        <v>411975</v>
      </c>
      <c r="K1191" s="60">
        <v>0</v>
      </c>
      <c r="L1191" s="60">
        <v>0</v>
      </c>
      <c r="M1191" s="60">
        <v>0</v>
      </c>
      <c r="N1191" s="61">
        <v>411975</v>
      </c>
    </row>
    <row r="1192" spans="1:14" ht="15" x14ac:dyDescent="0.3">
      <c r="A1192" s="54" t="s">
        <v>166</v>
      </c>
      <c r="B1192" s="55" t="s">
        <v>71</v>
      </c>
      <c r="C1192" s="60">
        <v>371996</v>
      </c>
      <c r="D1192" s="60">
        <v>-2984</v>
      </c>
      <c r="E1192" s="60">
        <v>0</v>
      </c>
      <c r="F1192" s="60">
        <v>0</v>
      </c>
      <c r="G1192" s="60">
        <v>0</v>
      </c>
      <c r="H1192" s="60">
        <v>369012</v>
      </c>
      <c r="I1192" s="60">
        <v>0</v>
      </c>
      <c r="J1192" s="60">
        <v>369012</v>
      </c>
      <c r="K1192" s="60">
        <v>0</v>
      </c>
      <c r="L1192" s="60">
        <v>0</v>
      </c>
      <c r="M1192" s="60">
        <v>0</v>
      </c>
      <c r="N1192" s="61">
        <v>369012</v>
      </c>
    </row>
    <row r="1193" spans="1:14" ht="15" x14ac:dyDescent="0.3">
      <c r="A1193" s="54" t="s">
        <v>166</v>
      </c>
      <c r="B1193" s="55" t="s">
        <v>39</v>
      </c>
      <c r="C1193" s="60">
        <v>341603</v>
      </c>
      <c r="D1193" s="60">
        <v>-2212</v>
      </c>
      <c r="E1193" s="60">
        <v>0</v>
      </c>
      <c r="F1193" s="60">
        <v>0</v>
      </c>
      <c r="G1193" s="60">
        <v>0</v>
      </c>
      <c r="H1193" s="60">
        <v>339391</v>
      </c>
      <c r="I1193" s="60">
        <v>0</v>
      </c>
      <c r="J1193" s="60">
        <v>339391</v>
      </c>
      <c r="K1193" s="60">
        <v>0</v>
      </c>
      <c r="L1193" s="60">
        <v>0</v>
      </c>
      <c r="M1193" s="60">
        <v>0</v>
      </c>
      <c r="N1193" s="61">
        <v>339391</v>
      </c>
    </row>
    <row r="1194" spans="1:14" ht="15" x14ac:dyDescent="0.3">
      <c r="A1194" s="54" t="s">
        <v>166</v>
      </c>
      <c r="B1194" s="55" t="s">
        <v>40</v>
      </c>
      <c r="C1194" s="60">
        <v>420045</v>
      </c>
      <c r="D1194" s="60">
        <v>-1900</v>
      </c>
      <c r="E1194" s="60">
        <v>0</v>
      </c>
      <c r="F1194" s="60">
        <v>0</v>
      </c>
      <c r="G1194" s="60">
        <v>0</v>
      </c>
      <c r="H1194" s="60">
        <v>418145</v>
      </c>
      <c r="I1194" s="60">
        <v>0</v>
      </c>
      <c r="J1194" s="60">
        <v>418145</v>
      </c>
      <c r="K1194" s="60">
        <v>0</v>
      </c>
      <c r="L1194" s="60">
        <v>0</v>
      </c>
      <c r="M1194" s="60">
        <v>0</v>
      </c>
      <c r="N1194" s="61">
        <v>418145</v>
      </c>
    </row>
    <row r="1195" spans="1:14" ht="15" x14ac:dyDescent="0.3">
      <c r="A1195" s="54" t="s">
        <v>166</v>
      </c>
      <c r="B1195" s="55" t="s">
        <v>41</v>
      </c>
      <c r="C1195" s="60">
        <v>362924</v>
      </c>
      <c r="D1195" s="60">
        <v>-987</v>
      </c>
      <c r="E1195" s="60">
        <v>0</v>
      </c>
      <c r="F1195" s="60">
        <v>0</v>
      </c>
      <c r="G1195" s="60">
        <v>0</v>
      </c>
      <c r="H1195" s="60">
        <v>361937</v>
      </c>
      <c r="I1195" s="60">
        <v>0</v>
      </c>
      <c r="J1195" s="60">
        <v>361937</v>
      </c>
      <c r="K1195" s="60">
        <v>0</v>
      </c>
      <c r="L1195" s="60">
        <v>0</v>
      </c>
      <c r="M1195" s="60">
        <v>0</v>
      </c>
      <c r="N1195" s="62">
        <v>361937</v>
      </c>
    </row>
    <row r="1196" spans="1:14" ht="15" x14ac:dyDescent="0.3">
      <c r="A1196" s="54" t="s">
        <v>166</v>
      </c>
      <c r="B1196" s="55" t="s">
        <v>42</v>
      </c>
      <c r="C1196" s="60">
        <v>269968</v>
      </c>
      <c r="D1196" s="60">
        <v>-1037</v>
      </c>
      <c r="E1196" s="60">
        <v>0</v>
      </c>
      <c r="F1196" s="60">
        <v>0</v>
      </c>
      <c r="G1196" s="60">
        <v>0</v>
      </c>
      <c r="H1196" s="60">
        <v>268931</v>
      </c>
      <c r="I1196" s="60">
        <v>0</v>
      </c>
      <c r="J1196" s="60">
        <v>268931</v>
      </c>
      <c r="K1196" s="60">
        <v>0</v>
      </c>
      <c r="L1196" s="60">
        <v>0</v>
      </c>
      <c r="M1196" s="60">
        <v>0</v>
      </c>
      <c r="N1196" s="62">
        <v>268931</v>
      </c>
    </row>
    <row r="1197" spans="1:14" ht="15" x14ac:dyDescent="0.3">
      <c r="A1197" s="54" t="s">
        <v>166</v>
      </c>
      <c r="B1197" s="55" t="s">
        <v>43</v>
      </c>
      <c r="C1197" s="60">
        <v>361954</v>
      </c>
      <c r="D1197" s="60">
        <v>-888</v>
      </c>
      <c r="E1197" s="60">
        <v>0</v>
      </c>
      <c r="F1197" s="60">
        <v>0</v>
      </c>
      <c r="G1197" s="60">
        <v>0</v>
      </c>
      <c r="H1197" s="60">
        <v>361066</v>
      </c>
      <c r="I1197" s="60">
        <v>0</v>
      </c>
      <c r="J1197" s="60">
        <v>361066</v>
      </c>
      <c r="K1197" s="60">
        <v>0</v>
      </c>
      <c r="L1197" s="60">
        <v>0</v>
      </c>
      <c r="M1197" s="60">
        <v>0</v>
      </c>
      <c r="N1197" s="62">
        <v>361066</v>
      </c>
    </row>
    <row r="1198" spans="1:14" ht="15" x14ac:dyDescent="0.3">
      <c r="A1198" s="54" t="s">
        <v>166</v>
      </c>
      <c r="B1198" s="55" t="s">
        <v>44</v>
      </c>
      <c r="C1198" s="60">
        <v>272224</v>
      </c>
      <c r="D1198" s="60">
        <v>-1070</v>
      </c>
      <c r="E1198" s="60">
        <v>0</v>
      </c>
      <c r="F1198" s="60">
        <v>0</v>
      </c>
      <c r="G1198" s="60">
        <v>0</v>
      </c>
      <c r="H1198" s="60">
        <v>271154</v>
      </c>
      <c r="I1198" s="60">
        <v>0</v>
      </c>
      <c r="J1198" s="60">
        <v>271154</v>
      </c>
      <c r="K1198" s="60">
        <v>0</v>
      </c>
      <c r="L1198" s="60">
        <v>0</v>
      </c>
      <c r="M1198" s="60">
        <v>0</v>
      </c>
      <c r="N1198" s="62">
        <v>271154</v>
      </c>
    </row>
    <row r="1199" spans="1:14" ht="15" x14ac:dyDescent="0.3">
      <c r="A1199" s="54" t="s">
        <v>166</v>
      </c>
      <c r="B1199" s="55" t="s">
        <v>45</v>
      </c>
      <c r="C1199" s="60">
        <v>299056</v>
      </c>
      <c r="D1199" s="60">
        <v>-884</v>
      </c>
      <c r="E1199" s="60">
        <v>0</v>
      </c>
      <c r="F1199" s="60">
        <v>0</v>
      </c>
      <c r="G1199" s="60">
        <v>0</v>
      </c>
      <c r="H1199" s="60">
        <v>298172</v>
      </c>
      <c r="I1199" s="60">
        <v>0</v>
      </c>
      <c r="J1199" s="60">
        <v>298172</v>
      </c>
      <c r="K1199" s="60">
        <v>0</v>
      </c>
      <c r="L1199" s="60">
        <v>0</v>
      </c>
      <c r="M1199" s="60">
        <v>0</v>
      </c>
      <c r="N1199" s="62">
        <v>298172</v>
      </c>
    </row>
    <row r="1200" spans="1:14" ht="15" x14ac:dyDescent="0.3">
      <c r="A1200" s="54" t="s">
        <v>166</v>
      </c>
      <c r="B1200" s="55" t="s">
        <v>46</v>
      </c>
      <c r="C1200" s="60">
        <v>242389</v>
      </c>
      <c r="D1200" s="60">
        <v>-554</v>
      </c>
      <c r="E1200" s="60">
        <v>0</v>
      </c>
      <c r="F1200" s="60">
        <v>0</v>
      </c>
      <c r="G1200" s="60">
        <v>0</v>
      </c>
      <c r="H1200" s="60">
        <v>241835</v>
      </c>
      <c r="I1200" s="60">
        <v>0</v>
      </c>
      <c r="J1200" s="60">
        <v>241835</v>
      </c>
      <c r="K1200" s="60">
        <v>0</v>
      </c>
      <c r="L1200" s="60">
        <v>0</v>
      </c>
      <c r="M1200" s="60">
        <v>0</v>
      </c>
      <c r="N1200" s="62">
        <v>241835</v>
      </c>
    </row>
    <row r="1201" spans="1:14" ht="15" x14ac:dyDescent="0.3">
      <c r="A1201" s="54" t="s">
        <v>166</v>
      </c>
      <c r="B1201" s="55" t="s">
        <v>47</v>
      </c>
      <c r="C1201" s="60">
        <v>225243</v>
      </c>
      <c r="D1201" s="60">
        <v>-915</v>
      </c>
      <c r="E1201" s="60">
        <v>0</v>
      </c>
      <c r="F1201" s="60">
        <v>0</v>
      </c>
      <c r="G1201" s="60">
        <v>0</v>
      </c>
      <c r="H1201" s="60">
        <v>224328</v>
      </c>
      <c r="I1201" s="60">
        <v>0</v>
      </c>
      <c r="J1201" s="60">
        <v>224328</v>
      </c>
      <c r="K1201" s="60">
        <v>0</v>
      </c>
      <c r="L1201" s="60">
        <v>0</v>
      </c>
      <c r="M1201" s="60">
        <v>0</v>
      </c>
      <c r="N1201" s="62">
        <v>224328</v>
      </c>
    </row>
    <row r="1202" spans="1:14" ht="15" x14ac:dyDescent="0.3">
      <c r="A1202" s="54" t="s">
        <v>167</v>
      </c>
      <c r="B1202" s="55" t="s">
        <v>40</v>
      </c>
      <c r="C1202" s="60">
        <v>47464</v>
      </c>
      <c r="D1202" s="60">
        <v>0</v>
      </c>
      <c r="E1202" s="60">
        <v>0</v>
      </c>
      <c r="F1202" s="60">
        <v>0</v>
      </c>
      <c r="G1202" s="60">
        <v>0</v>
      </c>
      <c r="H1202" s="60">
        <v>47464</v>
      </c>
      <c r="I1202" s="60">
        <v>0</v>
      </c>
      <c r="J1202" s="60">
        <v>47464</v>
      </c>
      <c r="K1202" s="60">
        <v>0</v>
      </c>
      <c r="L1202" s="60">
        <v>0</v>
      </c>
      <c r="M1202" s="60">
        <v>0</v>
      </c>
      <c r="N1202" s="62">
        <v>47464</v>
      </c>
    </row>
    <row r="1203" spans="1:14" ht="15" x14ac:dyDescent="0.3">
      <c r="A1203" s="54" t="s">
        <v>167</v>
      </c>
      <c r="B1203" s="55" t="s">
        <v>41</v>
      </c>
      <c r="C1203" s="60">
        <v>1009278</v>
      </c>
      <c r="D1203" s="60">
        <v>0</v>
      </c>
      <c r="E1203" s="60">
        <v>0</v>
      </c>
      <c r="F1203" s="60">
        <v>0</v>
      </c>
      <c r="G1203" s="60">
        <v>0</v>
      </c>
      <c r="H1203" s="60">
        <v>1009278</v>
      </c>
      <c r="I1203" s="60">
        <v>0</v>
      </c>
      <c r="J1203" s="60">
        <v>1009278</v>
      </c>
      <c r="K1203" s="60">
        <v>0</v>
      </c>
      <c r="L1203" s="60">
        <v>0</v>
      </c>
      <c r="M1203" s="60">
        <v>0</v>
      </c>
      <c r="N1203" s="62">
        <v>1009278</v>
      </c>
    </row>
    <row r="1204" spans="1:14" ht="15" x14ac:dyDescent="0.3">
      <c r="A1204" s="54" t="s">
        <v>167</v>
      </c>
      <c r="B1204" s="55" t="s">
        <v>42</v>
      </c>
      <c r="C1204" s="60">
        <v>1280819</v>
      </c>
      <c r="D1204" s="60">
        <v>0</v>
      </c>
      <c r="E1204" s="60">
        <v>0</v>
      </c>
      <c r="F1204" s="60">
        <v>0</v>
      </c>
      <c r="G1204" s="60">
        <v>0</v>
      </c>
      <c r="H1204" s="60">
        <v>1280819</v>
      </c>
      <c r="I1204" s="60">
        <v>0</v>
      </c>
      <c r="J1204" s="60">
        <v>1280819</v>
      </c>
      <c r="K1204" s="60">
        <v>0</v>
      </c>
      <c r="L1204" s="60">
        <v>0</v>
      </c>
      <c r="M1204" s="60">
        <v>0</v>
      </c>
      <c r="N1204" s="62">
        <v>1280819</v>
      </c>
    </row>
    <row r="1205" spans="1:14" ht="15" x14ac:dyDescent="0.3">
      <c r="A1205" s="54" t="s">
        <v>167</v>
      </c>
      <c r="B1205" s="55" t="s">
        <v>43</v>
      </c>
      <c r="C1205" s="60">
        <v>1523434</v>
      </c>
      <c r="D1205" s="60">
        <v>-10000</v>
      </c>
      <c r="E1205" s="60">
        <v>0</v>
      </c>
      <c r="F1205" s="60">
        <v>0</v>
      </c>
      <c r="G1205" s="60">
        <v>0</v>
      </c>
      <c r="H1205" s="60">
        <v>1513434</v>
      </c>
      <c r="I1205" s="60">
        <v>-1513434</v>
      </c>
      <c r="J1205" s="60">
        <v>0</v>
      </c>
      <c r="K1205" s="60">
        <v>40324</v>
      </c>
      <c r="L1205" s="60">
        <v>-40324</v>
      </c>
      <c r="M1205" s="60">
        <v>0</v>
      </c>
      <c r="N1205" s="62">
        <v>0</v>
      </c>
    </row>
    <row r="1206" spans="1:14" ht="15" x14ac:dyDescent="0.3">
      <c r="A1206" s="54" t="s">
        <v>167</v>
      </c>
      <c r="B1206" s="55" t="s">
        <v>44</v>
      </c>
      <c r="C1206" s="60">
        <v>726819</v>
      </c>
      <c r="D1206" s="60">
        <v>-40548</v>
      </c>
      <c r="E1206" s="60">
        <v>0</v>
      </c>
      <c r="F1206" s="60">
        <v>0</v>
      </c>
      <c r="G1206" s="60">
        <v>0</v>
      </c>
      <c r="H1206" s="60">
        <v>686271</v>
      </c>
      <c r="I1206" s="60">
        <v>-686271</v>
      </c>
      <c r="J1206" s="60">
        <v>0</v>
      </c>
      <c r="K1206" s="60">
        <v>40548</v>
      </c>
      <c r="L1206" s="60">
        <v>-40548</v>
      </c>
      <c r="M1206" s="60">
        <v>0</v>
      </c>
      <c r="N1206" s="61">
        <v>0</v>
      </c>
    </row>
    <row r="1207" spans="1:14" ht="15" x14ac:dyDescent="0.3">
      <c r="A1207" s="54" t="s">
        <v>167</v>
      </c>
      <c r="B1207" s="55" t="s">
        <v>45</v>
      </c>
      <c r="C1207" s="60">
        <v>1468026</v>
      </c>
      <c r="D1207" s="60">
        <v>-2000</v>
      </c>
      <c r="E1207" s="60">
        <v>0</v>
      </c>
      <c r="F1207" s="60">
        <v>0</v>
      </c>
      <c r="G1207" s="60">
        <v>0</v>
      </c>
      <c r="H1207" s="60">
        <v>1466026</v>
      </c>
      <c r="I1207" s="60">
        <v>-1466026</v>
      </c>
      <c r="J1207" s="60">
        <v>0</v>
      </c>
      <c r="K1207" s="60">
        <v>289413</v>
      </c>
      <c r="L1207" s="60">
        <v>-289413</v>
      </c>
      <c r="M1207" s="60">
        <v>0</v>
      </c>
      <c r="N1207" s="61">
        <v>0</v>
      </c>
    </row>
    <row r="1208" spans="1:14" ht="15" x14ac:dyDescent="0.3">
      <c r="A1208" s="54" t="s">
        <v>167</v>
      </c>
      <c r="B1208" s="55" t="s">
        <v>46</v>
      </c>
      <c r="C1208" s="60">
        <v>1273878</v>
      </c>
      <c r="D1208" s="60">
        <v>-271544</v>
      </c>
      <c r="E1208" s="60">
        <v>0</v>
      </c>
      <c r="F1208" s="60">
        <v>0</v>
      </c>
      <c r="G1208" s="60">
        <v>0</v>
      </c>
      <c r="H1208" s="60">
        <v>1002334</v>
      </c>
      <c r="I1208" s="60">
        <v>-1002334</v>
      </c>
      <c r="J1208" s="60">
        <v>0</v>
      </c>
      <c r="K1208" s="60">
        <v>0</v>
      </c>
      <c r="L1208" s="60">
        <v>0</v>
      </c>
      <c r="M1208" s="60">
        <v>0</v>
      </c>
      <c r="N1208" s="62">
        <v>0</v>
      </c>
    </row>
    <row r="1209" spans="1:14" ht="15" x14ac:dyDescent="0.3">
      <c r="A1209" s="54" t="s">
        <v>167</v>
      </c>
      <c r="B1209" s="55" t="s">
        <v>47</v>
      </c>
      <c r="C1209" s="60">
        <v>1470196</v>
      </c>
      <c r="D1209" s="60">
        <v>-358654</v>
      </c>
      <c r="E1209" s="60">
        <v>0</v>
      </c>
      <c r="F1209" s="60">
        <v>0</v>
      </c>
      <c r="G1209" s="60">
        <v>0</v>
      </c>
      <c r="H1209" s="60">
        <v>1111542</v>
      </c>
      <c r="I1209" s="60">
        <v>-1111542</v>
      </c>
      <c r="J1209" s="60">
        <v>0</v>
      </c>
      <c r="K1209" s="60">
        <v>501</v>
      </c>
      <c r="L1209" s="60">
        <v>-501</v>
      </c>
      <c r="M1209" s="60">
        <v>0</v>
      </c>
      <c r="N1209" s="61">
        <v>0</v>
      </c>
    </row>
    <row r="1210" spans="1:14" ht="15" x14ac:dyDescent="0.3">
      <c r="A1210" s="54" t="s">
        <v>167</v>
      </c>
      <c r="B1210" s="55" t="s">
        <v>48</v>
      </c>
      <c r="C1210" s="60">
        <v>2298917</v>
      </c>
      <c r="D1210" s="60">
        <v>-1328577</v>
      </c>
      <c r="E1210" s="60">
        <v>0</v>
      </c>
      <c r="F1210" s="60">
        <v>0</v>
      </c>
      <c r="G1210" s="60">
        <v>0</v>
      </c>
      <c r="H1210" s="60">
        <v>970340</v>
      </c>
      <c r="I1210" s="60">
        <v>-970340</v>
      </c>
      <c r="J1210" s="60">
        <v>0</v>
      </c>
      <c r="K1210" s="60">
        <v>1208147</v>
      </c>
      <c r="L1210" s="60">
        <v>-1208147</v>
      </c>
      <c r="M1210" s="60">
        <v>0</v>
      </c>
      <c r="N1210" s="61">
        <v>0</v>
      </c>
    </row>
    <row r="1211" spans="1:14" ht="15" x14ac:dyDescent="0.3">
      <c r="A1211" s="54" t="s">
        <v>167</v>
      </c>
      <c r="B1211" s="55" t="s">
        <v>49</v>
      </c>
      <c r="C1211" s="60">
        <v>2170448</v>
      </c>
      <c r="D1211" s="60">
        <v>-1188936</v>
      </c>
      <c r="E1211" s="60">
        <v>0</v>
      </c>
      <c r="F1211" s="60">
        <v>0</v>
      </c>
      <c r="G1211" s="60">
        <v>0</v>
      </c>
      <c r="H1211" s="60">
        <v>981512</v>
      </c>
      <c r="I1211" s="60">
        <v>-981512</v>
      </c>
      <c r="J1211" s="60">
        <v>0</v>
      </c>
      <c r="K1211" s="60">
        <v>1169454</v>
      </c>
      <c r="L1211" s="60">
        <v>-1169454</v>
      </c>
      <c r="M1211" s="60">
        <v>0</v>
      </c>
      <c r="N1211" s="61">
        <v>0</v>
      </c>
    </row>
    <row r="1212" spans="1:14" ht="15" x14ac:dyDescent="0.3">
      <c r="A1212" s="54" t="s">
        <v>167</v>
      </c>
      <c r="B1212" s="55" t="s">
        <v>50</v>
      </c>
      <c r="C1212" s="60">
        <v>1695760</v>
      </c>
      <c r="D1212" s="60">
        <v>-884062</v>
      </c>
      <c r="E1212" s="60">
        <v>0</v>
      </c>
      <c r="F1212" s="60">
        <v>0</v>
      </c>
      <c r="G1212" s="60">
        <v>0</v>
      </c>
      <c r="H1212" s="60">
        <v>811698</v>
      </c>
      <c r="I1212" s="60">
        <v>-811698</v>
      </c>
      <c r="J1212" s="60">
        <v>0</v>
      </c>
      <c r="K1212" s="60">
        <v>1488386</v>
      </c>
      <c r="L1212" s="60">
        <v>-1402610</v>
      </c>
      <c r="M1212" s="60">
        <v>85776</v>
      </c>
      <c r="N1212" s="61">
        <v>-85776</v>
      </c>
    </row>
    <row r="1213" spans="1:14" ht="15" x14ac:dyDescent="0.3">
      <c r="A1213" s="54" t="s">
        <v>167</v>
      </c>
      <c r="B1213" s="55" t="s">
        <v>51</v>
      </c>
      <c r="C1213" s="60">
        <v>1974347</v>
      </c>
      <c r="D1213" s="60">
        <v>-477476</v>
      </c>
      <c r="E1213" s="60">
        <v>0</v>
      </c>
      <c r="F1213" s="60">
        <v>0</v>
      </c>
      <c r="G1213" s="60">
        <v>0</v>
      </c>
      <c r="H1213" s="60">
        <v>1496871</v>
      </c>
      <c r="I1213" s="60">
        <v>-1496871</v>
      </c>
      <c r="J1213" s="60">
        <v>0</v>
      </c>
      <c r="K1213" s="60">
        <v>682863</v>
      </c>
      <c r="L1213" s="60">
        <v>-682863</v>
      </c>
      <c r="M1213" s="60">
        <v>0</v>
      </c>
      <c r="N1213" s="61">
        <v>0</v>
      </c>
    </row>
    <row r="1214" spans="1:14" ht="15" x14ac:dyDescent="0.3">
      <c r="A1214" s="54" t="s">
        <v>167</v>
      </c>
      <c r="B1214" s="55" t="s">
        <v>52</v>
      </c>
      <c r="C1214" s="60">
        <v>2060889</v>
      </c>
      <c r="D1214" s="60">
        <v>-30246</v>
      </c>
      <c r="E1214" s="60">
        <v>0</v>
      </c>
      <c r="F1214" s="60">
        <v>0</v>
      </c>
      <c r="G1214" s="60">
        <v>0</v>
      </c>
      <c r="H1214" s="60">
        <v>2030643</v>
      </c>
      <c r="I1214" s="60">
        <v>-2030643</v>
      </c>
      <c r="J1214" s="60">
        <v>0</v>
      </c>
      <c r="K1214" s="60">
        <v>4875</v>
      </c>
      <c r="L1214" s="60">
        <v>-4875</v>
      </c>
      <c r="M1214" s="60">
        <v>0</v>
      </c>
      <c r="N1214" s="61">
        <v>0</v>
      </c>
    </row>
    <row r="1215" spans="1:14" ht="15" x14ac:dyDescent="0.3">
      <c r="A1215" s="54" t="s">
        <v>167</v>
      </c>
      <c r="B1215" s="55" t="s">
        <v>53</v>
      </c>
      <c r="C1215" s="60">
        <v>1851618</v>
      </c>
      <c r="D1215" s="60">
        <v>-74340</v>
      </c>
      <c r="E1215" s="60">
        <v>0</v>
      </c>
      <c r="F1215" s="60">
        <v>0</v>
      </c>
      <c r="G1215" s="60">
        <v>0</v>
      </c>
      <c r="H1215" s="60">
        <v>1777278</v>
      </c>
      <c r="I1215" s="60">
        <v>-1777278</v>
      </c>
      <c r="J1215" s="60">
        <v>0</v>
      </c>
      <c r="K1215" s="60">
        <v>163914</v>
      </c>
      <c r="L1215" s="60">
        <v>-163914</v>
      </c>
      <c r="M1215" s="60">
        <v>0</v>
      </c>
      <c r="N1215" s="61">
        <v>0</v>
      </c>
    </row>
    <row r="1216" spans="1:14" ht="15" x14ac:dyDescent="0.3">
      <c r="A1216" s="54" t="s">
        <v>167</v>
      </c>
      <c r="B1216" s="55" t="s">
        <v>54</v>
      </c>
      <c r="C1216" s="60">
        <v>1653119</v>
      </c>
      <c r="D1216" s="60">
        <v>-10678</v>
      </c>
      <c r="E1216" s="60">
        <v>0</v>
      </c>
      <c r="F1216" s="60">
        <v>0</v>
      </c>
      <c r="G1216" s="60">
        <v>0</v>
      </c>
      <c r="H1216" s="60">
        <v>1642441</v>
      </c>
      <c r="I1216" s="60">
        <v>-1642441</v>
      </c>
      <c r="J1216" s="60">
        <v>0</v>
      </c>
      <c r="K1216" s="60">
        <v>78650</v>
      </c>
      <c r="L1216" s="60">
        <v>-78650</v>
      </c>
      <c r="M1216" s="60">
        <v>0</v>
      </c>
      <c r="N1216" s="62">
        <v>0</v>
      </c>
    </row>
    <row r="1217" spans="1:14" ht="15" x14ac:dyDescent="0.3">
      <c r="A1217" s="54" t="s">
        <v>167</v>
      </c>
      <c r="B1217" s="55" t="s">
        <v>55</v>
      </c>
      <c r="C1217" s="60">
        <v>1235198</v>
      </c>
      <c r="D1217" s="60">
        <v>-22979</v>
      </c>
      <c r="E1217" s="60">
        <v>0</v>
      </c>
      <c r="F1217" s="60">
        <v>0</v>
      </c>
      <c r="G1217" s="60">
        <v>0</v>
      </c>
      <c r="H1217" s="60">
        <v>1212219</v>
      </c>
      <c r="I1217" s="60">
        <v>-1212219</v>
      </c>
      <c r="J1217" s="60">
        <v>0</v>
      </c>
      <c r="K1217" s="60">
        <v>12297</v>
      </c>
      <c r="L1217" s="60">
        <v>-12297</v>
      </c>
      <c r="M1217" s="60">
        <v>0</v>
      </c>
      <c r="N1217" s="62">
        <v>0</v>
      </c>
    </row>
    <row r="1218" spans="1:14" ht="15" x14ac:dyDescent="0.3">
      <c r="A1218" s="54" t="s">
        <v>167</v>
      </c>
      <c r="B1218" s="55" t="s">
        <v>56</v>
      </c>
      <c r="C1218" s="60">
        <v>1310904</v>
      </c>
      <c r="D1218" s="60">
        <v>-71448</v>
      </c>
      <c r="E1218" s="60">
        <v>0</v>
      </c>
      <c r="F1218" s="60">
        <v>0</v>
      </c>
      <c r="G1218" s="60">
        <v>0</v>
      </c>
      <c r="H1218" s="60">
        <v>1239456</v>
      </c>
      <c r="I1218" s="60">
        <v>-1239456</v>
      </c>
      <c r="J1218" s="60">
        <v>0</v>
      </c>
      <c r="K1218" s="60">
        <v>51998</v>
      </c>
      <c r="L1218" s="60">
        <v>-51998</v>
      </c>
      <c r="M1218" s="60">
        <v>0</v>
      </c>
      <c r="N1218" s="61">
        <v>0</v>
      </c>
    </row>
    <row r="1219" spans="1:14" ht="15" x14ac:dyDescent="0.3">
      <c r="A1219" s="54" t="s">
        <v>167</v>
      </c>
      <c r="B1219" s="55" t="s">
        <v>57</v>
      </c>
      <c r="C1219" s="60">
        <v>1137296</v>
      </c>
      <c r="D1219" s="60">
        <v>-75300</v>
      </c>
      <c r="E1219" s="60">
        <v>0</v>
      </c>
      <c r="F1219" s="60">
        <v>0</v>
      </c>
      <c r="G1219" s="60">
        <v>0</v>
      </c>
      <c r="H1219" s="60">
        <v>1061996</v>
      </c>
      <c r="I1219" s="60">
        <v>-1061996</v>
      </c>
      <c r="J1219" s="60">
        <v>0</v>
      </c>
      <c r="K1219" s="60">
        <v>55739</v>
      </c>
      <c r="L1219" s="60">
        <v>-55739</v>
      </c>
      <c r="M1219" s="60">
        <v>0</v>
      </c>
      <c r="N1219" s="61">
        <v>0</v>
      </c>
    </row>
    <row r="1220" spans="1:14" ht="15" x14ac:dyDescent="0.3">
      <c r="A1220" s="54" t="s">
        <v>167</v>
      </c>
      <c r="B1220" s="55" t="s">
        <v>58</v>
      </c>
      <c r="C1220" s="60">
        <v>986577</v>
      </c>
      <c r="D1220" s="60">
        <v>-40202</v>
      </c>
      <c r="E1220" s="60">
        <v>0</v>
      </c>
      <c r="F1220" s="60">
        <v>0</v>
      </c>
      <c r="G1220" s="60">
        <v>0</v>
      </c>
      <c r="H1220" s="60">
        <v>946375</v>
      </c>
      <c r="I1220" s="60">
        <v>-946375</v>
      </c>
      <c r="J1220" s="60">
        <v>0</v>
      </c>
      <c r="K1220" s="60">
        <v>26862</v>
      </c>
      <c r="L1220" s="60">
        <v>-26862</v>
      </c>
      <c r="M1220" s="60">
        <v>0</v>
      </c>
      <c r="N1220" s="61">
        <v>0</v>
      </c>
    </row>
    <row r="1221" spans="1:14" ht="15" x14ac:dyDescent="0.3">
      <c r="A1221" s="54" t="s">
        <v>167</v>
      </c>
      <c r="B1221" s="55" t="s">
        <v>59</v>
      </c>
      <c r="C1221" s="60">
        <v>437523</v>
      </c>
      <c r="D1221" s="60">
        <v>-2001</v>
      </c>
      <c r="E1221" s="60">
        <v>0</v>
      </c>
      <c r="F1221" s="60">
        <v>0</v>
      </c>
      <c r="G1221" s="60">
        <v>0</v>
      </c>
      <c r="H1221" s="60">
        <v>435522</v>
      </c>
      <c r="I1221" s="60">
        <v>-435522</v>
      </c>
      <c r="J1221" s="60">
        <v>0</v>
      </c>
      <c r="K1221" s="60">
        <v>0</v>
      </c>
      <c r="L1221" s="60">
        <v>0</v>
      </c>
      <c r="M1221" s="60">
        <v>0</v>
      </c>
      <c r="N1221" s="61">
        <v>0</v>
      </c>
    </row>
    <row r="1222" spans="1:14" ht="15" x14ac:dyDescent="0.3">
      <c r="A1222" s="54" t="s">
        <v>168</v>
      </c>
      <c r="B1222" s="55" t="s">
        <v>40</v>
      </c>
      <c r="C1222" s="60">
        <v>1310491</v>
      </c>
      <c r="D1222" s="60">
        <v>0</v>
      </c>
      <c r="E1222" s="60">
        <v>0</v>
      </c>
      <c r="F1222" s="60">
        <v>0</v>
      </c>
      <c r="G1222" s="60">
        <v>0</v>
      </c>
      <c r="H1222" s="60">
        <v>1310491</v>
      </c>
      <c r="I1222" s="60">
        <v>0</v>
      </c>
      <c r="J1222" s="60">
        <v>1310491</v>
      </c>
      <c r="K1222" s="60">
        <v>0</v>
      </c>
      <c r="L1222" s="60">
        <v>0</v>
      </c>
      <c r="M1222" s="60">
        <v>0</v>
      </c>
      <c r="N1222" s="61">
        <v>1310491</v>
      </c>
    </row>
    <row r="1223" spans="1:14" ht="15" x14ac:dyDescent="0.3">
      <c r="A1223" s="54" t="s">
        <v>168</v>
      </c>
      <c r="B1223" s="55" t="s">
        <v>41</v>
      </c>
      <c r="C1223" s="60">
        <v>1813889</v>
      </c>
      <c r="D1223" s="60">
        <v>0</v>
      </c>
      <c r="E1223" s="60">
        <v>0</v>
      </c>
      <c r="F1223" s="60">
        <v>0</v>
      </c>
      <c r="G1223" s="60">
        <v>0</v>
      </c>
      <c r="H1223" s="60">
        <v>1813889</v>
      </c>
      <c r="I1223" s="60">
        <v>-1813889</v>
      </c>
      <c r="J1223" s="60">
        <v>0</v>
      </c>
      <c r="K1223" s="60">
        <v>29513</v>
      </c>
      <c r="L1223" s="60">
        <v>-29513</v>
      </c>
      <c r="M1223" s="60">
        <v>0</v>
      </c>
      <c r="N1223" s="61">
        <v>0</v>
      </c>
    </row>
    <row r="1224" spans="1:14" ht="15" x14ac:dyDescent="0.3">
      <c r="A1224" s="54" t="s">
        <v>168</v>
      </c>
      <c r="B1224" s="55" t="s">
        <v>42</v>
      </c>
      <c r="C1224" s="60">
        <v>5934759</v>
      </c>
      <c r="D1224" s="60">
        <v>-7349</v>
      </c>
      <c r="E1224" s="60">
        <v>0</v>
      </c>
      <c r="F1224" s="60">
        <v>0</v>
      </c>
      <c r="G1224" s="60">
        <v>0</v>
      </c>
      <c r="H1224" s="60">
        <v>5927410</v>
      </c>
      <c r="I1224" s="60">
        <v>-5927410</v>
      </c>
      <c r="J1224" s="60">
        <v>0</v>
      </c>
      <c r="K1224" s="60">
        <v>0</v>
      </c>
      <c r="L1224" s="60">
        <v>0</v>
      </c>
      <c r="M1224" s="60">
        <v>0</v>
      </c>
      <c r="N1224" s="61">
        <v>0</v>
      </c>
    </row>
    <row r="1225" spans="1:14" ht="15" x14ac:dyDescent="0.3">
      <c r="A1225" s="54" t="s">
        <v>168</v>
      </c>
      <c r="B1225" s="55" t="s">
        <v>43</v>
      </c>
      <c r="C1225" s="60">
        <v>3288387</v>
      </c>
      <c r="D1225" s="60">
        <v>0</v>
      </c>
      <c r="E1225" s="60">
        <v>0</v>
      </c>
      <c r="F1225" s="60">
        <v>0</v>
      </c>
      <c r="G1225" s="60">
        <v>0</v>
      </c>
      <c r="H1225" s="60">
        <v>3288387</v>
      </c>
      <c r="I1225" s="60">
        <v>-3288387</v>
      </c>
      <c r="J1225" s="60">
        <v>0</v>
      </c>
      <c r="K1225" s="60">
        <v>814585</v>
      </c>
      <c r="L1225" s="60">
        <v>-814585</v>
      </c>
      <c r="M1225" s="60">
        <v>0</v>
      </c>
      <c r="N1225" s="61">
        <v>0</v>
      </c>
    </row>
    <row r="1226" spans="1:14" ht="15" x14ac:dyDescent="0.3">
      <c r="A1226" s="54" t="s">
        <v>168</v>
      </c>
      <c r="B1226" s="55" t="s">
        <v>44</v>
      </c>
      <c r="C1226" s="60">
        <v>3674446</v>
      </c>
      <c r="D1226" s="60">
        <v>-4972</v>
      </c>
      <c r="E1226" s="60">
        <v>0</v>
      </c>
      <c r="F1226" s="60">
        <v>0</v>
      </c>
      <c r="G1226" s="60">
        <v>0</v>
      </c>
      <c r="H1226" s="60">
        <v>3669474</v>
      </c>
      <c r="I1226" s="60">
        <v>-3669474</v>
      </c>
      <c r="J1226" s="60">
        <v>0</v>
      </c>
      <c r="K1226" s="60">
        <v>278758</v>
      </c>
      <c r="L1226" s="60">
        <v>-278758</v>
      </c>
      <c r="M1226" s="60">
        <v>0</v>
      </c>
      <c r="N1226" s="61">
        <v>0</v>
      </c>
    </row>
    <row r="1227" spans="1:14" ht="15" x14ac:dyDescent="0.3">
      <c r="A1227" s="54" t="s">
        <v>168</v>
      </c>
      <c r="B1227" s="55" t="s">
        <v>45</v>
      </c>
      <c r="C1227" s="60">
        <v>2308990</v>
      </c>
      <c r="D1227" s="60">
        <v>-22979</v>
      </c>
      <c r="E1227" s="60">
        <v>0</v>
      </c>
      <c r="F1227" s="60">
        <v>0</v>
      </c>
      <c r="G1227" s="60">
        <v>0</v>
      </c>
      <c r="H1227" s="60">
        <v>2286011</v>
      </c>
      <c r="I1227" s="60">
        <v>-2286011</v>
      </c>
      <c r="J1227" s="60">
        <v>0</v>
      </c>
      <c r="K1227" s="60">
        <v>475113</v>
      </c>
      <c r="L1227" s="60">
        <v>-475113</v>
      </c>
      <c r="M1227" s="60">
        <v>0</v>
      </c>
      <c r="N1227" s="61">
        <v>0</v>
      </c>
    </row>
    <row r="1228" spans="1:14" ht="15" x14ac:dyDescent="0.3">
      <c r="A1228" s="54" t="s">
        <v>168</v>
      </c>
      <c r="B1228" s="55" t="s">
        <v>46</v>
      </c>
      <c r="C1228" s="60">
        <v>2998325</v>
      </c>
      <c r="D1228" s="60">
        <v>-75181</v>
      </c>
      <c r="E1228" s="60">
        <v>0</v>
      </c>
      <c r="F1228" s="60">
        <v>0</v>
      </c>
      <c r="G1228" s="60">
        <v>0</v>
      </c>
      <c r="H1228" s="60">
        <v>2923144</v>
      </c>
      <c r="I1228" s="60">
        <v>-2923144</v>
      </c>
      <c r="J1228" s="60">
        <v>0</v>
      </c>
      <c r="K1228" s="60">
        <v>0</v>
      </c>
      <c r="L1228" s="60">
        <v>0</v>
      </c>
      <c r="M1228" s="60">
        <v>0</v>
      </c>
      <c r="N1228" s="61">
        <v>0</v>
      </c>
    </row>
    <row r="1229" spans="1:14" ht="15" x14ac:dyDescent="0.3">
      <c r="A1229" s="54" t="s">
        <v>168</v>
      </c>
      <c r="B1229" s="55" t="s">
        <v>47</v>
      </c>
      <c r="C1229" s="60">
        <v>1866064</v>
      </c>
      <c r="D1229" s="60">
        <v>-116400</v>
      </c>
      <c r="E1229" s="60">
        <v>0</v>
      </c>
      <c r="F1229" s="60">
        <v>0</v>
      </c>
      <c r="G1229" s="60">
        <v>0</v>
      </c>
      <c r="H1229" s="60">
        <v>1749664</v>
      </c>
      <c r="I1229" s="60">
        <v>-1749664</v>
      </c>
      <c r="J1229" s="60">
        <v>0</v>
      </c>
      <c r="K1229" s="60">
        <v>0</v>
      </c>
      <c r="L1229" s="60">
        <v>0</v>
      </c>
      <c r="M1229" s="60">
        <v>0</v>
      </c>
      <c r="N1229" s="61">
        <v>0</v>
      </c>
    </row>
    <row r="1230" spans="1:14" ht="15" x14ac:dyDescent="0.3">
      <c r="A1230" s="54" t="s">
        <v>168</v>
      </c>
      <c r="B1230" s="55" t="s">
        <v>48</v>
      </c>
      <c r="C1230" s="60">
        <v>1205394</v>
      </c>
      <c r="D1230" s="60">
        <v>-1928</v>
      </c>
      <c r="E1230" s="60">
        <v>0</v>
      </c>
      <c r="F1230" s="60">
        <v>0</v>
      </c>
      <c r="G1230" s="60">
        <v>0</v>
      </c>
      <c r="H1230" s="60">
        <v>1203466</v>
      </c>
      <c r="I1230" s="60">
        <v>-1203466</v>
      </c>
      <c r="J1230" s="60">
        <v>0</v>
      </c>
      <c r="K1230" s="60">
        <v>7612</v>
      </c>
      <c r="L1230" s="60">
        <v>-7612</v>
      </c>
      <c r="M1230" s="60">
        <v>0</v>
      </c>
      <c r="N1230" s="61">
        <v>0</v>
      </c>
    </row>
    <row r="1231" spans="1:14" ht="15" x14ac:dyDescent="0.3">
      <c r="A1231" s="54" t="s">
        <v>168</v>
      </c>
      <c r="B1231" s="55" t="s">
        <v>49</v>
      </c>
      <c r="C1231" s="60">
        <v>433068</v>
      </c>
      <c r="D1231" s="60">
        <v>-14811</v>
      </c>
      <c r="E1231" s="60">
        <v>0</v>
      </c>
      <c r="F1231" s="60">
        <v>0</v>
      </c>
      <c r="G1231" s="60">
        <v>0</v>
      </c>
      <c r="H1231" s="60">
        <v>418257</v>
      </c>
      <c r="I1231" s="60">
        <v>-418257</v>
      </c>
      <c r="J1231" s="60">
        <v>0</v>
      </c>
      <c r="K1231" s="60">
        <v>61429</v>
      </c>
      <c r="L1231" s="60">
        <v>-61429</v>
      </c>
      <c r="M1231" s="60">
        <v>0</v>
      </c>
      <c r="N1231" s="61">
        <v>0</v>
      </c>
    </row>
    <row r="1232" spans="1:14" ht="15" x14ac:dyDescent="0.3">
      <c r="A1232" s="54" t="s">
        <v>168</v>
      </c>
      <c r="B1232" s="55" t="s">
        <v>50</v>
      </c>
      <c r="C1232" s="60">
        <v>449154</v>
      </c>
      <c r="D1232" s="60">
        <v>-3010</v>
      </c>
      <c r="E1232" s="60">
        <v>0</v>
      </c>
      <c r="F1232" s="60">
        <v>0</v>
      </c>
      <c r="G1232" s="60">
        <v>0</v>
      </c>
      <c r="H1232" s="60">
        <v>446144</v>
      </c>
      <c r="I1232" s="60">
        <v>-446144</v>
      </c>
      <c r="J1232" s="60">
        <v>0</v>
      </c>
      <c r="K1232" s="60">
        <v>77643</v>
      </c>
      <c r="L1232" s="60">
        <v>-77643</v>
      </c>
      <c r="M1232" s="60">
        <v>0</v>
      </c>
      <c r="N1232" s="61">
        <v>0</v>
      </c>
    </row>
    <row r="1233" spans="1:14" ht="15" x14ac:dyDescent="0.3">
      <c r="A1233" s="54" t="s">
        <v>168</v>
      </c>
      <c r="B1233" s="55" t="s">
        <v>51</v>
      </c>
      <c r="C1233" s="60">
        <v>403851</v>
      </c>
      <c r="D1233" s="60">
        <v>-436</v>
      </c>
      <c r="E1233" s="60">
        <v>0</v>
      </c>
      <c r="F1233" s="60">
        <v>0</v>
      </c>
      <c r="G1233" s="60">
        <v>0</v>
      </c>
      <c r="H1233" s="60">
        <v>403415</v>
      </c>
      <c r="I1233" s="60">
        <v>-403415</v>
      </c>
      <c r="J1233" s="60">
        <v>0</v>
      </c>
      <c r="K1233" s="60">
        <v>79342</v>
      </c>
      <c r="L1233" s="60">
        <v>-79342</v>
      </c>
      <c r="M1233" s="60">
        <v>0</v>
      </c>
      <c r="N1233" s="61">
        <v>0</v>
      </c>
    </row>
    <row r="1234" spans="1:14" ht="15" x14ac:dyDescent="0.3">
      <c r="A1234" s="54" t="s">
        <v>168</v>
      </c>
      <c r="B1234" s="55" t="s">
        <v>52</v>
      </c>
      <c r="C1234" s="60">
        <v>370141</v>
      </c>
      <c r="D1234" s="60">
        <v>-506</v>
      </c>
      <c r="E1234" s="60">
        <v>0</v>
      </c>
      <c r="F1234" s="60">
        <v>0</v>
      </c>
      <c r="G1234" s="60">
        <v>0</v>
      </c>
      <c r="H1234" s="60">
        <v>369635</v>
      </c>
      <c r="I1234" s="60">
        <v>-369635</v>
      </c>
      <c r="J1234" s="60">
        <v>0</v>
      </c>
      <c r="K1234" s="60">
        <v>48302</v>
      </c>
      <c r="L1234" s="60">
        <v>-48302</v>
      </c>
      <c r="M1234" s="60">
        <v>0</v>
      </c>
      <c r="N1234" s="61">
        <v>0</v>
      </c>
    </row>
    <row r="1235" spans="1:14" ht="15" x14ac:dyDescent="0.3">
      <c r="A1235" s="54" t="s">
        <v>168</v>
      </c>
      <c r="B1235" s="55" t="s">
        <v>53</v>
      </c>
      <c r="C1235" s="60">
        <v>410455</v>
      </c>
      <c r="D1235" s="60">
        <v>0</v>
      </c>
      <c r="E1235" s="60">
        <v>0</v>
      </c>
      <c r="F1235" s="60">
        <v>0</v>
      </c>
      <c r="G1235" s="60">
        <v>0</v>
      </c>
      <c r="H1235" s="60">
        <v>410455</v>
      </c>
      <c r="I1235" s="60">
        <v>-410455</v>
      </c>
      <c r="J1235" s="60">
        <v>0</v>
      </c>
      <c r="K1235" s="60">
        <v>7173</v>
      </c>
      <c r="L1235" s="60">
        <v>-7173</v>
      </c>
      <c r="M1235" s="60">
        <v>0</v>
      </c>
      <c r="N1235" s="61">
        <v>0</v>
      </c>
    </row>
    <row r="1236" spans="1:14" ht="15" x14ac:dyDescent="0.3">
      <c r="A1236" s="54" t="s">
        <v>168</v>
      </c>
      <c r="B1236" s="55" t="s">
        <v>54</v>
      </c>
      <c r="C1236" s="60">
        <v>254325</v>
      </c>
      <c r="D1236" s="60">
        <v>-25418</v>
      </c>
      <c r="E1236" s="60">
        <v>0</v>
      </c>
      <c r="F1236" s="60">
        <v>0</v>
      </c>
      <c r="G1236" s="60">
        <v>0</v>
      </c>
      <c r="H1236" s="60">
        <v>228907</v>
      </c>
      <c r="I1236" s="60">
        <v>-228907</v>
      </c>
      <c r="J1236" s="60">
        <v>0</v>
      </c>
      <c r="K1236" s="60">
        <v>66224</v>
      </c>
      <c r="L1236" s="60">
        <v>-66224</v>
      </c>
      <c r="M1236" s="60">
        <v>0</v>
      </c>
      <c r="N1236" s="61">
        <v>0</v>
      </c>
    </row>
    <row r="1237" spans="1:14" ht="15" x14ac:dyDescent="0.3">
      <c r="A1237" s="54" t="s">
        <v>168</v>
      </c>
      <c r="B1237" s="55" t="s">
        <v>55</v>
      </c>
      <c r="C1237" s="60">
        <v>239739</v>
      </c>
      <c r="D1237" s="60">
        <v>-6189</v>
      </c>
      <c r="E1237" s="60">
        <v>0</v>
      </c>
      <c r="F1237" s="60">
        <v>0</v>
      </c>
      <c r="G1237" s="60">
        <v>0</v>
      </c>
      <c r="H1237" s="60">
        <v>233550</v>
      </c>
      <c r="I1237" s="60">
        <v>-233550</v>
      </c>
      <c r="J1237" s="60">
        <v>0</v>
      </c>
      <c r="K1237" s="60">
        <v>34371</v>
      </c>
      <c r="L1237" s="60">
        <v>-34371</v>
      </c>
      <c r="M1237" s="60">
        <v>0</v>
      </c>
      <c r="N1237" s="61">
        <v>0</v>
      </c>
    </row>
    <row r="1238" spans="1:14" ht="15" x14ac:dyDescent="0.3">
      <c r="A1238" s="54" t="s">
        <v>168</v>
      </c>
      <c r="B1238" s="55" t="s">
        <v>56</v>
      </c>
      <c r="C1238" s="60">
        <v>253287</v>
      </c>
      <c r="D1238" s="60">
        <v>-2397</v>
      </c>
      <c r="E1238" s="60">
        <v>0</v>
      </c>
      <c r="F1238" s="60">
        <v>0</v>
      </c>
      <c r="G1238" s="60">
        <v>0</v>
      </c>
      <c r="H1238" s="60">
        <v>250890</v>
      </c>
      <c r="I1238" s="60">
        <v>-250890</v>
      </c>
      <c r="J1238" s="60">
        <v>0</v>
      </c>
      <c r="K1238" s="60">
        <v>60105</v>
      </c>
      <c r="L1238" s="60">
        <v>-60105</v>
      </c>
      <c r="M1238" s="60">
        <v>0</v>
      </c>
      <c r="N1238" s="61">
        <v>0</v>
      </c>
    </row>
    <row r="1239" spans="1:14" ht="15" x14ac:dyDescent="0.3">
      <c r="A1239" s="54" t="s">
        <v>168</v>
      </c>
      <c r="B1239" s="55" t="s">
        <v>57</v>
      </c>
      <c r="C1239" s="60">
        <v>302282</v>
      </c>
      <c r="D1239" s="60">
        <v>-59700</v>
      </c>
      <c r="E1239" s="60">
        <v>0</v>
      </c>
      <c r="F1239" s="60">
        <v>0</v>
      </c>
      <c r="G1239" s="60">
        <v>0</v>
      </c>
      <c r="H1239" s="60">
        <v>242582</v>
      </c>
      <c r="I1239" s="60">
        <v>-242582</v>
      </c>
      <c r="J1239" s="60">
        <v>0</v>
      </c>
      <c r="K1239" s="60">
        <v>5298</v>
      </c>
      <c r="L1239" s="60">
        <v>-5298</v>
      </c>
      <c r="M1239" s="60">
        <v>0</v>
      </c>
      <c r="N1239" s="61">
        <v>0</v>
      </c>
    </row>
    <row r="1240" spans="1:14" ht="15" x14ac:dyDescent="0.3">
      <c r="A1240" s="54" t="s">
        <v>168</v>
      </c>
      <c r="B1240" s="55" t="s">
        <v>58</v>
      </c>
      <c r="C1240" s="60">
        <v>462796</v>
      </c>
      <c r="D1240" s="60">
        <v>-45191</v>
      </c>
      <c r="E1240" s="60">
        <v>0</v>
      </c>
      <c r="F1240" s="60">
        <v>0</v>
      </c>
      <c r="G1240" s="60">
        <v>0</v>
      </c>
      <c r="H1240" s="60">
        <v>417605</v>
      </c>
      <c r="I1240" s="60">
        <v>-417605</v>
      </c>
      <c r="J1240" s="60">
        <v>0</v>
      </c>
      <c r="K1240" s="60">
        <v>44191</v>
      </c>
      <c r="L1240" s="60">
        <v>-44191</v>
      </c>
      <c r="M1240" s="60">
        <v>0</v>
      </c>
      <c r="N1240" s="61">
        <v>0</v>
      </c>
    </row>
    <row r="1241" spans="1:14" ht="15" x14ac:dyDescent="0.3">
      <c r="A1241" s="54" t="s">
        <v>168</v>
      </c>
      <c r="B1241" s="55" t="s">
        <v>59</v>
      </c>
      <c r="C1241" s="60">
        <v>201638</v>
      </c>
      <c r="D1241" s="60">
        <v>-14878</v>
      </c>
      <c r="E1241" s="60">
        <v>0</v>
      </c>
      <c r="F1241" s="60">
        <v>0</v>
      </c>
      <c r="G1241" s="60">
        <v>0</v>
      </c>
      <c r="H1241" s="60">
        <v>186760</v>
      </c>
      <c r="I1241" s="60">
        <v>-186760</v>
      </c>
      <c r="J1241" s="60">
        <v>0</v>
      </c>
      <c r="K1241" s="60">
        <v>13813</v>
      </c>
      <c r="L1241" s="60">
        <v>-13813</v>
      </c>
      <c r="M1241" s="60">
        <v>0</v>
      </c>
      <c r="N1241" s="61">
        <v>0</v>
      </c>
    </row>
    <row r="1242" spans="1:14" ht="15" x14ac:dyDescent="0.3">
      <c r="A1242" s="54" t="s">
        <v>168</v>
      </c>
      <c r="B1242" s="55" t="s">
        <v>60</v>
      </c>
      <c r="C1242" s="60">
        <v>192735</v>
      </c>
      <c r="D1242" s="60">
        <v>-15655</v>
      </c>
      <c r="E1242" s="60">
        <v>0</v>
      </c>
      <c r="F1242" s="60">
        <v>0</v>
      </c>
      <c r="G1242" s="60">
        <v>0</v>
      </c>
      <c r="H1242" s="60">
        <v>177080</v>
      </c>
      <c r="I1242" s="60">
        <v>-177080</v>
      </c>
      <c r="J1242" s="60">
        <v>0</v>
      </c>
      <c r="K1242" s="60">
        <v>40093</v>
      </c>
      <c r="L1242" s="60">
        <v>-40093</v>
      </c>
      <c r="M1242" s="60">
        <v>0</v>
      </c>
      <c r="N1242" s="61">
        <v>0</v>
      </c>
    </row>
    <row r="1243" spans="1:14" ht="15" x14ac:dyDescent="0.3">
      <c r="A1243" s="54" t="s">
        <v>168</v>
      </c>
      <c r="B1243" s="55" t="s">
        <v>89</v>
      </c>
      <c r="C1243" s="60">
        <v>192942</v>
      </c>
      <c r="D1243" s="60">
        <v>-18123</v>
      </c>
      <c r="E1243" s="60">
        <v>0</v>
      </c>
      <c r="F1243" s="60">
        <v>0</v>
      </c>
      <c r="G1243" s="60">
        <v>0</v>
      </c>
      <c r="H1243" s="60">
        <v>174819</v>
      </c>
      <c r="I1243" s="60">
        <v>-174819</v>
      </c>
      <c r="J1243" s="60">
        <v>0</v>
      </c>
      <c r="K1243" s="60">
        <v>17123</v>
      </c>
      <c r="L1243" s="60">
        <v>-17123</v>
      </c>
      <c r="M1243" s="60">
        <v>0</v>
      </c>
      <c r="N1243" s="61">
        <v>0</v>
      </c>
    </row>
    <row r="1244" spans="1:14" ht="15" x14ac:dyDescent="0.3">
      <c r="A1244" s="54" t="s">
        <v>169</v>
      </c>
      <c r="B1244" s="55" t="s">
        <v>70</v>
      </c>
      <c r="C1244" s="60">
        <v>5294437</v>
      </c>
      <c r="D1244" s="60">
        <v>-10000</v>
      </c>
      <c r="E1244" s="60">
        <v>0</v>
      </c>
      <c r="F1244" s="60">
        <v>0</v>
      </c>
      <c r="G1244" s="60">
        <v>0</v>
      </c>
      <c r="H1244" s="60">
        <v>5284437</v>
      </c>
      <c r="I1244" s="60">
        <v>0</v>
      </c>
      <c r="J1244" s="60">
        <v>5284437</v>
      </c>
      <c r="K1244" s="60">
        <v>0</v>
      </c>
      <c r="L1244" s="60">
        <v>0</v>
      </c>
      <c r="M1244" s="60">
        <v>0</v>
      </c>
      <c r="N1244" s="61">
        <v>5284437</v>
      </c>
    </row>
    <row r="1245" spans="1:14" ht="15" x14ac:dyDescent="0.3">
      <c r="A1245" s="54" t="s">
        <v>169</v>
      </c>
      <c r="B1245" s="55" t="s">
        <v>71</v>
      </c>
      <c r="C1245" s="60">
        <v>4167474</v>
      </c>
      <c r="D1245" s="60">
        <v>-10640</v>
      </c>
      <c r="E1245" s="60">
        <v>0</v>
      </c>
      <c r="F1245" s="60">
        <v>0</v>
      </c>
      <c r="G1245" s="60">
        <v>0</v>
      </c>
      <c r="H1245" s="60">
        <v>4156834</v>
      </c>
      <c r="I1245" s="60">
        <v>0</v>
      </c>
      <c r="J1245" s="60">
        <v>4156834</v>
      </c>
      <c r="K1245" s="60">
        <v>0</v>
      </c>
      <c r="L1245" s="60">
        <v>0</v>
      </c>
      <c r="M1245" s="60">
        <v>0</v>
      </c>
      <c r="N1245" s="61">
        <v>4156834</v>
      </c>
    </row>
    <row r="1246" spans="1:14" ht="15" x14ac:dyDescent="0.3">
      <c r="A1246" s="54" t="s">
        <v>169</v>
      </c>
      <c r="B1246" s="55" t="s">
        <v>39</v>
      </c>
      <c r="C1246" s="60">
        <v>2057911</v>
      </c>
      <c r="D1246" s="60">
        <v>-19515</v>
      </c>
      <c r="E1246" s="60">
        <v>0</v>
      </c>
      <c r="F1246" s="60">
        <v>0</v>
      </c>
      <c r="G1246" s="60">
        <v>0</v>
      </c>
      <c r="H1246" s="60">
        <v>2038396</v>
      </c>
      <c r="I1246" s="60">
        <v>0</v>
      </c>
      <c r="J1246" s="60">
        <v>2038396</v>
      </c>
      <c r="K1246" s="60">
        <v>0</v>
      </c>
      <c r="L1246" s="60">
        <v>0</v>
      </c>
      <c r="M1246" s="60">
        <v>0</v>
      </c>
      <c r="N1246" s="61">
        <v>2038396</v>
      </c>
    </row>
    <row r="1247" spans="1:14" ht="15" x14ac:dyDescent="0.3">
      <c r="A1247" s="54" t="s">
        <v>169</v>
      </c>
      <c r="B1247" s="55" t="s">
        <v>40</v>
      </c>
      <c r="C1247" s="60">
        <v>121578</v>
      </c>
      <c r="D1247" s="60">
        <v>0</v>
      </c>
      <c r="E1247" s="60">
        <v>0</v>
      </c>
      <c r="F1247" s="60">
        <v>0</v>
      </c>
      <c r="G1247" s="60">
        <v>0</v>
      </c>
      <c r="H1247" s="60">
        <v>121578</v>
      </c>
      <c r="I1247" s="60">
        <v>0</v>
      </c>
      <c r="J1247" s="60">
        <v>121578</v>
      </c>
      <c r="K1247" s="60">
        <v>0</v>
      </c>
      <c r="L1247" s="60">
        <v>0</v>
      </c>
      <c r="M1247" s="60">
        <v>0</v>
      </c>
      <c r="N1247" s="61">
        <v>121578</v>
      </c>
    </row>
    <row r="1248" spans="1:14" ht="15" x14ac:dyDescent="0.3">
      <c r="A1248" s="54" t="s">
        <v>169</v>
      </c>
      <c r="B1248" s="55" t="s">
        <v>41</v>
      </c>
      <c r="C1248" s="60">
        <v>191573</v>
      </c>
      <c r="D1248" s="60">
        <v>0</v>
      </c>
      <c r="E1248" s="60">
        <v>0</v>
      </c>
      <c r="F1248" s="60">
        <v>0</v>
      </c>
      <c r="G1248" s="60">
        <v>0</v>
      </c>
      <c r="H1248" s="60">
        <v>191573</v>
      </c>
      <c r="I1248" s="60">
        <v>0</v>
      </c>
      <c r="J1248" s="60">
        <v>191573</v>
      </c>
      <c r="K1248" s="60">
        <v>0</v>
      </c>
      <c r="L1248" s="60">
        <v>0</v>
      </c>
      <c r="M1248" s="60">
        <v>0</v>
      </c>
      <c r="N1248" s="61">
        <v>191573</v>
      </c>
    </row>
    <row r="1249" spans="1:14" ht="15" x14ac:dyDescent="0.3">
      <c r="A1249" s="54" t="s">
        <v>169</v>
      </c>
      <c r="B1249" s="55" t="s">
        <v>42</v>
      </c>
      <c r="C1249" s="60">
        <v>18688</v>
      </c>
      <c r="D1249" s="60">
        <v>0</v>
      </c>
      <c r="E1249" s="60">
        <v>0</v>
      </c>
      <c r="F1249" s="60">
        <v>0</v>
      </c>
      <c r="G1249" s="60">
        <v>0</v>
      </c>
      <c r="H1249" s="60">
        <v>18688</v>
      </c>
      <c r="I1249" s="60">
        <v>0</v>
      </c>
      <c r="J1249" s="60">
        <v>18688</v>
      </c>
      <c r="K1249" s="60">
        <v>0</v>
      </c>
      <c r="L1249" s="60">
        <v>0</v>
      </c>
      <c r="M1249" s="60">
        <v>0</v>
      </c>
      <c r="N1249" s="62">
        <v>18688</v>
      </c>
    </row>
    <row r="1250" spans="1:14" ht="15" x14ac:dyDescent="0.3">
      <c r="A1250" s="54" t="s">
        <v>169</v>
      </c>
      <c r="B1250" s="55" t="s">
        <v>43</v>
      </c>
      <c r="C1250" s="60">
        <v>24807</v>
      </c>
      <c r="D1250" s="60">
        <v>0</v>
      </c>
      <c r="E1250" s="60">
        <v>0</v>
      </c>
      <c r="F1250" s="60">
        <v>0</v>
      </c>
      <c r="G1250" s="60">
        <v>0</v>
      </c>
      <c r="H1250" s="60">
        <v>24807</v>
      </c>
      <c r="I1250" s="60">
        <v>0</v>
      </c>
      <c r="J1250" s="60">
        <v>24807</v>
      </c>
      <c r="K1250" s="60">
        <v>0</v>
      </c>
      <c r="L1250" s="60">
        <v>0</v>
      </c>
      <c r="M1250" s="60">
        <v>0</v>
      </c>
      <c r="N1250" s="62">
        <v>24807</v>
      </c>
    </row>
    <row r="1251" spans="1:14" ht="15" x14ac:dyDescent="0.3">
      <c r="A1251" s="54" t="s">
        <v>169</v>
      </c>
      <c r="B1251" s="55" t="s">
        <v>44</v>
      </c>
      <c r="C1251" s="60">
        <v>21868</v>
      </c>
      <c r="D1251" s="60">
        <v>0</v>
      </c>
      <c r="E1251" s="60">
        <v>0</v>
      </c>
      <c r="F1251" s="60">
        <v>0</v>
      </c>
      <c r="G1251" s="60">
        <v>0</v>
      </c>
      <c r="H1251" s="60">
        <v>21868</v>
      </c>
      <c r="I1251" s="60">
        <v>0</v>
      </c>
      <c r="J1251" s="60">
        <v>21868</v>
      </c>
      <c r="K1251" s="60">
        <v>0</v>
      </c>
      <c r="L1251" s="60">
        <v>0</v>
      </c>
      <c r="M1251" s="60">
        <v>0</v>
      </c>
      <c r="N1251" s="62">
        <v>21868</v>
      </c>
    </row>
    <row r="1252" spans="1:14" ht="15" x14ac:dyDescent="0.3">
      <c r="A1252" s="54" t="s">
        <v>169</v>
      </c>
      <c r="B1252" s="55" t="s">
        <v>45</v>
      </c>
      <c r="C1252" s="60">
        <v>24382</v>
      </c>
      <c r="D1252" s="60">
        <v>0</v>
      </c>
      <c r="E1252" s="60">
        <v>0</v>
      </c>
      <c r="F1252" s="60">
        <v>0</v>
      </c>
      <c r="G1252" s="60">
        <v>0</v>
      </c>
      <c r="H1252" s="60">
        <v>24382</v>
      </c>
      <c r="I1252" s="60">
        <v>0</v>
      </c>
      <c r="J1252" s="60">
        <v>24382</v>
      </c>
      <c r="K1252" s="60">
        <v>0</v>
      </c>
      <c r="L1252" s="60">
        <v>0</v>
      </c>
      <c r="M1252" s="60">
        <v>0</v>
      </c>
      <c r="N1252" s="62">
        <v>24382</v>
      </c>
    </row>
    <row r="1253" spans="1:14" ht="15" x14ac:dyDescent="0.3">
      <c r="A1253" s="54" t="s">
        <v>169</v>
      </c>
      <c r="B1253" s="55" t="s">
        <v>46</v>
      </c>
      <c r="C1253" s="60">
        <v>14834</v>
      </c>
      <c r="D1253" s="60">
        <v>0</v>
      </c>
      <c r="E1253" s="60">
        <v>0</v>
      </c>
      <c r="F1253" s="60">
        <v>0</v>
      </c>
      <c r="G1253" s="60">
        <v>0</v>
      </c>
      <c r="H1253" s="60">
        <v>14834</v>
      </c>
      <c r="I1253" s="60">
        <v>0</v>
      </c>
      <c r="J1253" s="60">
        <v>14834</v>
      </c>
      <c r="K1253" s="60">
        <v>0</v>
      </c>
      <c r="L1253" s="60">
        <v>0</v>
      </c>
      <c r="M1253" s="60">
        <v>0</v>
      </c>
      <c r="N1253" s="61">
        <v>14834</v>
      </c>
    </row>
    <row r="1254" spans="1:14" ht="15" x14ac:dyDescent="0.3">
      <c r="A1254" s="54" t="s">
        <v>169</v>
      </c>
      <c r="B1254" s="55" t="s">
        <v>47</v>
      </c>
      <c r="C1254" s="60">
        <v>9310</v>
      </c>
      <c r="D1254" s="60">
        <v>0</v>
      </c>
      <c r="E1254" s="60">
        <v>0</v>
      </c>
      <c r="F1254" s="60">
        <v>0</v>
      </c>
      <c r="G1254" s="60">
        <v>0</v>
      </c>
      <c r="H1254" s="60">
        <v>9310</v>
      </c>
      <c r="I1254" s="60">
        <v>0</v>
      </c>
      <c r="J1254" s="60">
        <v>9310</v>
      </c>
      <c r="K1254" s="60">
        <v>0</v>
      </c>
      <c r="L1254" s="60">
        <v>0</v>
      </c>
      <c r="M1254" s="60">
        <v>0</v>
      </c>
      <c r="N1254" s="61">
        <v>9310</v>
      </c>
    </row>
    <row r="1255" spans="1:14" ht="15" x14ac:dyDescent="0.3">
      <c r="A1255" s="54" t="s">
        <v>170</v>
      </c>
      <c r="B1255" s="55" t="s">
        <v>51</v>
      </c>
      <c r="C1255" s="60">
        <v>489234</v>
      </c>
      <c r="D1255" s="60">
        <v>-3609</v>
      </c>
      <c r="E1255" s="60">
        <v>0</v>
      </c>
      <c r="F1255" s="60">
        <v>0</v>
      </c>
      <c r="G1255" s="60">
        <v>0</v>
      </c>
      <c r="H1255" s="60">
        <v>485625</v>
      </c>
      <c r="I1255" s="60">
        <v>-485625</v>
      </c>
      <c r="J1255" s="60">
        <v>0</v>
      </c>
      <c r="K1255" s="60">
        <v>0</v>
      </c>
      <c r="L1255" s="60">
        <v>0</v>
      </c>
      <c r="M1255" s="60">
        <v>0</v>
      </c>
      <c r="N1255" s="61">
        <v>0</v>
      </c>
    </row>
    <row r="1256" spans="1:14" ht="15" x14ac:dyDescent="0.3">
      <c r="A1256" s="54" t="s">
        <v>170</v>
      </c>
      <c r="B1256" s="55" t="s">
        <v>52</v>
      </c>
      <c r="C1256" s="60">
        <v>425932</v>
      </c>
      <c r="D1256" s="60">
        <v>-7826</v>
      </c>
      <c r="E1256" s="60">
        <v>0</v>
      </c>
      <c r="F1256" s="60">
        <v>0</v>
      </c>
      <c r="G1256" s="60">
        <v>0</v>
      </c>
      <c r="H1256" s="60">
        <v>418106</v>
      </c>
      <c r="I1256" s="60">
        <v>-418106</v>
      </c>
      <c r="J1256" s="60">
        <v>0</v>
      </c>
      <c r="K1256" s="60">
        <v>17668</v>
      </c>
      <c r="L1256" s="60">
        <v>-17668</v>
      </c>
      <c r="M1256" s="60">
        <v>0</v>
      </c>
      <c r="N1256" s="61">
        <v>0</v>
      </c>
    </row>
    <row r="1257" spans="1:14" ht="15" x14ac:dyDescent="0.3">
      <c r="A1257" s="54" t="s">
        <v>170</v>
      </c>
      <c r="B1257" s="55" t="s">
        <v>57</v>
      </c>
      <c r="C1257" s="60">
        <v>727706</v>
      </c>
      <c r="D1257" s="60">
        <v>-5579</v>
      </c>
      <c r="E1257" s="60">
        <v>0</v>
      </c>
      <c r="F1257" s="60">
        <v>0</v>
      </c>
      <c r="G1257" s="60">
        <v>0</v>
      </c>
      <c r="H1257" s="60">
        <v>722127</v>
      </c>
      <c r="I1257" s="60">
        <v>-722127</v>
      </c>
      <c r="J1257" s="60">
        <v>0</v>
      </c>
      <c r="K1257" s="60">
        <v>2253</v>
      </c>
      <c r="L1257" s="60">
        <v>0</v>
      </c>
      <c r="M1257" s="60">
        <v>2253</v>
      </c>
      <c r="N1257" s="61">
        <v>-2253</v>
      </c>
    </row>
    <row r="1258" spans="1:14" ht="15" x14ac:dyDescent="0.3">
      <c r="A1258" s="54" t="s">
        <v>170</v>
      </c>
      <c r="B1258" s="55" t="s">
        <v>58</v>
      </c>
      <c r="C1258" s="60">
        <v>4000067</v>
      </c>
      <c r="D1258" s="60">
        <v>-52713</v>
      </c>
      <c r="E1258" s="60">
        <v>0</v>
      </c>
      <c r="F1258" s="60">
        <v>0</v>
      </c>
      <c r="G1258" s="60">
        <v>0</v>
      </c>
      <c r="H1258" s="60">
        <v>3947354</v>
      </c>
      <c r="I1258" s="60">
        <v>-3947354</v>
      </c>
      <c r="J1258" s="60">
        <v>0</v>
      </c>
      <c r="K1258" s="60">
        <v>43742</v>
      </c>
      <c r="L1258" s="60">
        <v>-43742</v>
      </c>
      <c r="M1258" s="60">
        <v>0</v>
      </c>
      <c r="N1258" s="61">
        <v>0</v>
      </c>
    </row>
    <row r="1259" spans="1:14" ht="15" x14ac:dyDescent="0.3">
      <c r="A1259" s="54" t="s">
        <v>171</v>
      </c>
      <c r="B1259" s="55" t="s">
        <v>382</v>
      </c>
      <c r="C1259" s="60">
        <v>60632</v>
      </c>
      <c r="D1259" s="60">
        <v>0</v>
      </c>
      <c r="E1259" s="60">
        <v>0</v>
      </c>
      <c r="F1259" s="60">
        <v>0</v>
      </c>
      <c r="G1259" s="60">
        <v>0</v>
      </c>
      <c r="H1259" s="60">
        <v>60632</v>
      </c>
      <c r="I1259" s="60">
        <v>0</v>
      </c>
      <c r="J1259" s="60">
        <v>60632</v>
      </c>
      <c r="K1259" s="60">
        <v>0</v>
      </c>
      <c r="L1259" s="60">
        <v>0</v>
      </c>
      <c r="M1259" s="60">
        <v>0</v>
      </c>
      <c r="N1259" s="61">
        <v>60632</v>
      </c>
    </row>
    <row r="1260" spans="1:14" ht="15" x14ac:dyDescent="0.3">
      <c r="A1260" s="54" t="s">
        <v>171</v>
      </c>
      <c r="B1260" s="55" t="s">
        <v>383</v>
      </c>
      <c r="C1260" s="60">
        <v>58353</v>
      </c>
      <c r="D1260" s="60">
        <v>0</v>
      </c>
      <c r="E1260" s="60">
        <v>0</v>
      </c>
      <c r="F1260" s="60">
        <v>0</v>
      </c>
      <c r="G1260" s="60">
        <v>0</v>
      </c>
      <c r="H1260" s="60">
        <v>58353</v>
      </c>
      <c r="I1260" s="60">
        <v>-58353</v>
      </c>
      <c r="J1260" s="60">
        <v>0</v>
      </c>
      <c r="K1260" s="60">
        <v>0</v>
      </c>
      <c r="L1260" s="60">
        <v>0</v>
      </c>
      <c r="M1260" s="60">
        <v>0</v>
      </c>
      <c r="N1260" s="61">
        <v>0</v>
      </c>
    </row>
    <row r="1261" spans="1:14" ht="15" x14ac:dyDescent="0.3">
      <c r="A1261" s="54" t="s">
        <v>171</v>
      </c>
      <c r="B1261" s="55" t="s">
        <v>363</v>
      </c>
      <c r="C1261" s="60">
        <v>58657</v>
      </c>
      <c r="D1261" s="60">
        <v>0</v>
      </c>
      <c r="E1261" s="60">
        <v>0</v>
      </c>
      <c r="F1261" s="60">
        <v>0</v>
      </c>
      <c r="G1261" s="60">
        <v>0</v>
      </c>
      <c r="H1261" s="60">
        <v>58657</v>
      </c>
      <c r="I1261" s="60">
        <v>-58657</v>
      </c>
      <c r="J1261" s="60">
        <v>0</v>
      </c>
      <c r="K1261" s="60">
        <v>0</v>
      </c>
      <c r="L1261" s="60">
        <v>0</v>
      </c>
      <c r="M1261" s="60">
        <v>0</v>
      </c>
      <c r="N1261" s="61">
        <v>0</v>
      </c>
    </row>
    <row r="1262" spans="1:14" ht="15" x14ac:dyDescent="0.3">
      <c r="A1262" s="54" t="s">
        <v>171</v>
      </c>
      <c r="B1262" s="55" t="s">
        <v>361</v>
      </c>
      <c r="C1262" s="60">
        <v>66774</v>
      </c>
      <c r="D1262" s="60">
        <v>0</v>
      </c>
      <c r="E1262" s="60">
        <v>0</v>
      </c>
      <c r="F1262" s="60">
        <v>0</v>
      </c>
      <c r="G1262" s="60">
        <v>0</v>
      </c>
      <c r="H1262" s="60">
        <v>66774</v>
      </c>
      <c r="I1262" s="60">
        <v>-66774</v>
      </c>
      <c r="J1262" s="60">
        <v>0</v>
      </c>
      <c r="K1262" s="60">
        <v>0</v>
      </c>
      <c r="L1262" s="60">
        <v>0</v>
      </c>
      <c r="M1262" s="60">
        <v>0</v>
      </c>
      <c r="N1262" s="61">
        <v>0</v>
      </c>
    </row>
    <row r="1263" spans="1:14" ht="15" x14ac:dyDescent="0.3">
      <c r="A1263" s="54" t="s">
        <v>171</v>
      </c>
      <c r="B1263" s="55" t="s">
        <v>355</v>
      </c>
      <c r="C1263" s="60">
        <v>57203</v>
      </c>
      <c r="D1263" s="60">
        <v>0</v>
      </c>
      <c r="E1263" s="60">
        <v>0</v>
      </c>
      <c r="F1263" s="60">
        <v>0</v>
      </c>
      <c r="G1263" s="60">
        <v>0</v>
      </c>
      <c r="H1263" s="60">
        <v>57203</v>
      </c>
      <c r="I1263" s="60">
        <v>-57203</v>
      </c>
      <c r="J1263" s="60">
        <v>0</v>
      </c>
      <c r="K1263" s="60">
        <v>0</v>
      </c>
      <c r="L1263" s="60">
        <v>0</v>
      </c>
      <c r="M1263" s="60">
        <v>0</v>
      </c>
      <c r="N1263" s="61">
        <v>0</v>
      </c>
    </row>
    <row r="1264" spans="1:14" ht="15" x14ac:dyDescent="0.3">
      <c r="A1264" s="54" t="s">
        <v>171</v>
      </c>
      <c r="B1264" s="55" t="s">
        <v>64</v>
      </c>
      <c r="C1264" s="60">
        <v>65987</v>
      </c>
      <c r="D1264" s="60">
        <v>0</v>
      </c>
      <c r="E1264" s="60">
        <v>0</v>
      </c>
      <c r="F1264" s="60">
        <v>0</v>
      </c>
      <c r="G1264" s="60">
        <v>0</v>
      </c>
      <c r="H1264" s="60">
        <v>65987</v>
      </c>
      <c r="I1264" s="60">
        <v>-65987</v>
      </c>
      <c r="J1264" s="60">
        <v>0</v>
      </c>
      <c r="K1264" s="60">
        <v>0</v>
      </c>
      <c r="L1264" s="60">
        <v>0</v>
      </c>
      <c r="M1264" s="60">
        <v>0</v>
      </c>
      <c r="N1264" s="61">
        <v>0</v>
      </c>
    </row>
    <row r="1265" spans="1:14" ht="15" x14ac:dyDescent="0.3">
      <c r="A1265" s="54" t="s">
        <v>171</v>
      </c>
      <c r="B1265" s="55" t="s">
        <v>65</v>
      </c>
      <c r="C1265" s="60">
        <v>64723</v>
      </c>
      <c r="D1265" s="60">
        <v>0</v>
      </c>
      <c r="E1265" s="60">
        <v>0</v>
      </c>
      <c r="F1265" s="60">
        <v>0</v>
      </c>
      <c r="G1265" s="60">
        <v>0</v>
      </c>
      <c r="H1265" s="60">
        <v>64723</v>
      </c>
      <c r="I1265" s="60">
        <v>-64723</v>
      </c>
      <c r="J1265" s="60">
        <v>0</v>
      </c>
      <c r="K1265" s="60">
        <v>0</v>
      </c>
      <c r="L1265" s="60">
        <v>0</v>
      </c>
      <c r="M1265" s="60">
        <v>0</v>
      </c>
      <c r="N1265" s="61">
        <v>0</v>
      </c>
    </row>
    <row r="1266" spans="1:14" ht="15" x14ac:dyDescent="0.3">
      <c r="A1266" s="54" t="s">
        <v>171</v>
      </c>
      <c r="B1266" s="55" t="s">
        <v>66</v>
      </c>
      <c r="C1266" s="60">
        <v>43051</v>
      </c>
      <c r="D1266" s="60">
        <v>0</v>
      </c>
      <c r="E1266" s="60">
        <v>0</v>
      </c>
      <c r="F1266" s="60">
        <v>0</v>
      </c>
      <c r="G1266" s="60">
        <v>0</v>
      </c>
      <c r="H1266" s="60">
        <v>43051</v>
      </c>
      <c r="I1266" s="60">
        <v>-43051</v>
      </c>
      <c r="J1266" s="60">
        <v>0</v>
      </c>
      <c r="K1266" s="60">
        <v>0</v>
      </c>
      <c r="L1266" s="60">
        <v>0</v>
      </c>
      <c r="M1266" s="60">
        <v>0</v>
      </c>
      <c r="N1266" s="62">
        <v>0</v>
      </c>
    </row>
    <row r="1267" spans="1:14" ht="15" x14ac:dyDescent="0.3">
      <c r="A1267" s="54" t="s">
        <v>171</v>
      </c>
      <c r="B1267" s="55" t="s">
        <v>38</v>
      </c>
      <c r="C1267" s="60">
        <v>54992</v>
      </c>
      <c r="D1267" s="60">
        <v>0</v>
      </c>
      <c r="E1267" s="60">
        <v>0</v>
      </c>
      <c r="F1267" s="60">
        <v>0</v>
      </c>
      <c r="G1267" s="60">
        <v>0</v>
      </c>
      <c r="H1267" s="60">
        <v>54992</v>
      </c>
      <c r="I1267" s="60">
        <v>-54992</v>
      </c>
      <c r="J1267" s="60">
        <v>0</v>
      </c>
      <c r="K1267" s="60">
        <v>0</v>
      </c>
      <c r="L1267" s="60">
        <v>0</v>
      </c>
      <c r="M1267" s="60">
        <v>0</v>
      </c>
      <c r="N1267" s="62">
        <v>0</v>
      </c>
    </row>
    <row r="1268" spans="1:14" ht="15" x14ac:dyDescent="0.3">
      <c r="A1268" s="54" t="s">
        <v>171</v>
      </c>
      <c r="B1268" s="55" t="s">
        <v>67</v>
      </c>
      <c r="C1268" s="60">
        <v>55019</v>
      </c>
      <c r="D1268" s="60">
        <v>-6011</v>
      </c>
      <c r="E1268" s="60">
        <v>0</v>
      </c>
      <c r="F1268" s="60">
        <v>0</v>
      </c>
      <c r="G1268" s="60">
        <v>0</v>
      </c>
      <c r="H1268" s="60">
        <v>49008</v>
      </c>
      <c r="I1268" s="60">
        <v>-49008</v>
      </c>
      <c r="J1268" s="60">
        <v>0</v>
      </c>
      <c r="K1268" s="60">
        <v>0</v>
      </c>
      <c r="L1268" s="60">
        <v>0</v>
      </c>
      <c r="M1268" s="60">
        <v>0</v>
      </c>
      <c r="N1268" s="62">
        <v>0</v>
      </c>
    </row>
    <row r="1269" spans="1:14" ht="15" x14ac:dyDescent="0.3">
      <c r="A1269" s="54" t="s">
        <v>171</v>
      </c>
      <c r="B1269" s="55" t="s">
        <v>68</v>
      </c>
      <c r="C1269" s="60">
        <v>47316</v>
      </c>
      <c r="D1269" s="60">
        <v>-3609</v>
      </c>
      <c r="E1269" s="60">
        <v>0</v>
      </c>
      <c r="F1269" s="60">
        <v>0</v>
      </c>
      <c r="G1269" s="60">
        <v>0</v>
      </c>
      <c r="H1269" s="60">
        <v>43707</v>
      </c>
      <c r="I1269" s="60">
        <v>-43707</v>
      </c>
      <c r="J1269" s="60">
        <v>0</v>
      </c>
      <c r="K1269" s="60">
        <v>0</v>
      </c>
      <c r="L1269" s="60">
        <v>0</v>
      </c>
      <c r="M1269" s="60">
        <v>0</v>
      </c>
      <c r="N1269" s="62">
        <v>0</v>
      </c>
    </row>
    <row r="1270" spans="1:14" ht="15" x14ac:dyDescent="0.3">
      <c r="A1270" s="54" t="s">
        <v>171</v>
      </c>
      <c r="B1270" s="55" t="s">
        <v>69</v>
      </c>
      <c r="C1270" s="60">
        <v>34205</v>
      </c>
      <c r="D1270" s="60">
        <v>-8474</v>
      </c>
      <c r="E1270" s="60">
        <v>0</v>
      </c>
      <c r="F1270" s="60">
        <v>0</v>
      </c>
      <c r="G1270" s="60">
        <v>0</v>
      </c>
      <c r="H1270" s="60">
        <v>25731</v>
      </c>
      <c r="I1270" s="60">
        <v>-25731</v>
      </c>
      <c r="J1270" s="60">
        <v>0</v>
      </c>
      <c r="K1270" s="60">
        <v>0</v>
      </c>
      <c r="L1270" s="60">
        <v>0</v>
      </c>
      <c r="M1270" s="60">
        <v>0</v>
      </c>
      <c r="N1270" s="62">
        <v>0</v>
      </c>
    </row>
    <row r="1271" spans="1:14" ht="15" x14ac:dyDescent="0.3">
      <c r="A1271" s="54" t="s">
        <v>171</v>
      </c>
      <c r="B1271" s="55" t="s">
        <v>70</v>
      </c>
      <c r="C1271" s="60">
        <v>29777</v>
      </c>
      <c r="D1271" s="60">
        <v>-6867</v>
      </c>
      <c r="E1271" s="60">
        <v>0</v>
      </c>
      <c r="F1271" s="60">
        <v>0</v>
      </c>
      <c r="G1271" s="60">
        <v>0</v>
      </c>
      <c r="H1271" s="60">
        <v>22910</v>
      </c>
      <c r="I1271" s="60">
        <v>-22910</v>
      </c>
      <c r="J1271" s="60">
        <v>0</v>
      </c>
      <c r="K1271" s="60">
        <v>0</v>
      </c>
      <c r="L1271" s="60">
        <v>0</v>
      </c>
      <c r="M1271" s="60">
        <v>0</v>
      </c>
      <c r="N1271" s="62">
        <v>0</v>
      </c>
    </row>
    <row r="1272" spans="1:14" ht="15" x14ac:dyDescent="0.3">
      <c r="A1272" s="54" t="s">
        <v>171</v>
      </c>
      <c r="B1272" s="55" t="s">
        <v>71</v>
      </c>
      <c r="C1272" s="60">
        <v>38671</v>
      </c>
      <c r="D1272" s="60">
        <v>-4261</v>
      </c>
      <c r="E1272" s="60">
        <v>0</v>
      </c>
      <c r="F1272" s="60">
        <v>0</v>
      </c>
      <c r="G1272" s="60">
        <v>0</v>
      </c>
      <c r="H1272" s="60">
        <v>34410</v>
      </c>
      <c r="I1272" s="60">
        <v>-34410</v>
      </c>
      <c r="J1272" s="60">
        <v>0</v>
      </c>
      <c r="K1272" s="60">
        <v>0</v>
      </c>
      <c r="L1272" s="60">
        <v>0</v>
      </c>
      <c r="M1272" s="60">
        <v>0</v>
      </c>
      <c r="N1272" s="62">
        <v>0</v>
      </c>
    </row>
    <row r="1273" spans="1:14" ht="15" x14ac:dyDescent="0.3">
      <c r="A1273" s="54" t="s">
        <v>171</v>
      </c>
      <c r="B1273" s="55" t="s">
        <v>39</v>
      </c>
      <c r="C1273" s="60">
        <v>32229</v>
      </c>
      <c r="D1273" s="60">
        <v>-14153</v>
      </c>
      <c r="E1273" s="60">
        <v>0</v>
      </c>
      <c r="F1273" s="60">
        <v>0</v>
      </c>
      <c r="G1273" s="60">
        <v>0</v>
      </c>
      <c r="H1273" s="60">
        <v>18076</v>
      </c>
      <c r="I1273" s="60">
        <v>-18076</v>
      </c>
      <c r="J1273" s="60">
        <v>0</v>
      </c>
      <c r="K1273" s="60">
        <v>0</v>
      </c>
      <c r="L1273" s="60">
        <v>0</v>
      </c>
      <c r="M1273" s="60">
        <v>0</v>
      </c>
      <c r="N1273" s="62">
        <v>0</v>
      </c>
    </row>
    <row r="1274" spans="1:14" ht="15" x14ac:dyDescent="0.3">
      <c r="A1274" s="54" t="s">
        <v>171</v>
      </c>
      <c r="B1274" s="55" t="s">
        <v>40</v>
      </c>
      <c r="C1274" s="60">
        <v>48630</v>
      </c>
      <c r="D1274" s="60">
        <v>-1561</v>
      </c>
      <c r="E1274" s="60">
        <v>0</v>
      </c>
      <c r="F1274" s="60">
        <v>0</v>
      </c>
      <c r="G1274" s="60">
        <v>0</v>
      </c>
      <c r="H1274" s="60">
        <v>47069</v>
      </c>
      <c r="I1274" s="60">
        <v>-47069</v>
      </c>
      <c r="J1274" s="60">
        <v>0</v>
      </c>
      <c r="K1274" s="60">
        <v>0</v>
      </c>
      <c r="L1274" s="60">
        <v>0</v>
      </c>
      <c r="M1274" s="60">
        <v>0</v>
      </c>
      <c r="N1274" s="62">
        <v>0</v>
      </c>
    </row>
    <row r="1275" spans="1:14" ht="15" x14ac:dyDescent="0.3">
      <c r="A1275" s="54" t="s">
        <v>171</v>
      </c>
      <c r="B1275" s="55" t="s">
        <v>41</v>
      </c>
      <c r="C1275" s="60">
        <v>42925</v>
      </c>
      <c r="D1275" s="60">
        <v>-2328</v>
      </c>
      <c r="E1275" s="60">
        <v>0</v>
      </c>
      <c r="F1275" s="60">
        <v>0</v>
      </c>
      <c r="G1275" s="60">
        <v>0</v>
      </c>
      <c r="H1275" s="60">
        <v>40597</v>
      </c>
      <c r="I1275" s="60">
        <v>-40597</v>
      </c>
      <c r="J1275" s="60">
        <v>0</v>
      </c>
      <c r="K1275" s="60">
        <v>0</v>
      </c>
      <c r="L1275" s="60">
        <v>0</v>
      </c>
      <c r="M1275" s="60">
        <v>0</v>
      </c>
      <c r="N1275" s="61">
        <v>0</v>
      </c>
    </row>
    <row r="1276" spans="1:14" ht="15" x14ac:dyDescent="0.3">
      <c r="A1276" s="54" t="s">
        <v>171</v>
      </c>
      <c r="B1276" s="55" t="s">
        <v>42</v>
      </c>
      <c r="C1276" s="60">
        <v>117357</v>
      </c>
      <c r="D1276" s="60">
        <v>-73024</v>
      </c>
      <c r="E1276" s="60">
        <v>0</v>
      </c>
      <c r="F1276" s="60">
        <v>0</v>
      </c>
      <c r="G1276" s="60">
        <v>0</v>
      </c>
      <c r="H1276" s="60">
        <v>44333</v>
      </c>
      <c r="I1276" s="60">
        <v>-44333</v>
      </c>
      <c r="J1276" s="60">
        <v>0</v>
      </c>
      <c r="K1276" s="60">
        <v>1004</v>
      </c>
      <c r="L1276" s="60">
        <v>-1004</v>
      </c>
      <c r="M1276" s="60">
        <v>0</v>
      </c>
      <c r="N1276" s="62">
        <v>0</v>
      </c>
    </row>
    <row r="1277" spans="1:14" ht="15" x14ac:dyDescent="0.3">
      <c r="A1277" s="54" t="s">
        <v>171</v>
      </c>
      <c r="B1277" s="55" t="s">
        <v>43</v>
      </c>
      <c r="C1277" s="60">
        <v>81525</v>
      </c>
      <c r="D1277" s="60">
        <v>0</v>
      </c>
      <c r="E1277" s="60">
        <v>0</v>
      </c>
      <c r="F1277" s="60">
        <v>0</v>
      </c>
      <c r="G1277" s="60">
        <v>0</v>
      </c>
      <c r="H1277" s="60">
        <v>81525</v>
      </c>
      <c r="I1277" s="60">
        <v>-81525</v>
      </c>
      <c r="J1277" s="60">
        <v>0</v>
      </c>
      <c r="K1277" s="60">
        <v>10000</v>
      </c>
      <c r="L1277" s="60">
        <v>-10000</v>
      </c>
      <c r="M1277" s="60">
        <v>0</v>
      </c>
      <c r="N1277" s="62">
        <v>0</v>
      </c>
    </row>
    <row r="1278" spans="1:14" ht="15" x14ac:dyDescent="0.3">
      <c r="A1278" s="54" t="s">
        <v>171</v>
      </c>
      <c r="B1278" s="55" t="s">
        <v>44</v>
      </c>
      <c r="C1278" s="60">
        <v>89763</v>
      </c>
      <c r="D1278" s="60">
        <v>-26391</v>
      </c>
      <c r="E1278" s="60">
        <v>0</v>
      </c>
      <c r="F1278" s="60">
        <v>0</v>
      </c>
      <c r="G1278" s="60">
        <v>0</v>
      </c>
      <c r="H1278" s="60">
        <v>63372</v>
      </c>
      <c r="I1278" s="60">
        <v>-63372</v>
      </c>
      <c r="J1278" s="60">
        <v>0</v>
      </c>
      <c r="K1278" s="60">
        <v>26391</v>
      </c>
      <c r="L1278" s="60">
        <v>-26391</v>
      </c>
      <c r="M1278" s="60">
        <v>0</v>
      </c>
      <c r="N1278" s="61">
        <v>0</v>
      </c>
    </row>
    <row r="1279" spans="1:14" ht="15" x14ac:dyDescent="0.3">
      <c r="A1279" s="54" t="s">
        <v>171</v>
      </c>
      <c r="B1279" s="55" t="s">
        <v>45</v>
      </c>
      <c r="C1279" s="60">
        <v>219173</v>
      </c>
      <c r="D1279" s="60">
        <v>-60674</v>
      </c>
      <c r="E1279" s="60">
        <v>0</v>
      </c>
      <c r="F1279" s="60">
        <v>0</v>
      </c>
      <c r="G1279" s="60">
        <v>0</v>
      </c>
      <c r="H1279" s="60">
        <v>158499</v>
      </c>
      <c r="I1279" s="60">
        <v>-158499</v>
      </c>
      <c r="J1279" s="60">
        <v>0</v>
      </c>
      <c r="K1279" s="60">
        <v>85734</v>
      </c>
      <c r="L1279" s="60">
        <v>-85734</v>
      </c>
      <c r="M1279" s="60">
        <v>0</v>
      </c>
      <c r="N1279" s="61">
        <v>0</v>
      </c>
    </row>
    <row r="1280" spans="1:14" ht="15" x14ac:dyDescent="0.3">
      <c r="A1280" s="54" t="s">
        <v>171</v>
      </c>
      <c r="B1280" s="55" t="s">
        <v>46</v>
      </c>
      <c r="C1280" s="60">
        <v>165114</v>
      </c>
      <c r="D1280" s="60">
        <v>-87629</v>
      </c>
      <c r="E1280" s="60">
        <v>0</v>
      </c>
      <c r="F1280" s="60">
        <v>0</v>
      </c>
      <c r="G1280" s="60">
        <v>0</v>
      </c>
      <c r="H1280" s="60">
        <v>77485</v>
      </c>
      <c r="I1280" s="60">
        <v>-77485</v>
      </c>
      <c r="J1280" s="60">
        <v>0</v>
      </c>
      <c r="K1280" s="60">
        <v>87629</v>
      </c>
      <c r="L1280" s="60">
        <v>-87629</v>
      </c>
      <c r="M1280" s="60">
        <v>0</v>
      </c>
      <c r="N1280" s="61">
        <v>0</v>
      </c>
    </row>
    <row r="1281" spans="1:14" ht="15" x14ac:dyDescent="0.3">
      <c r="A1281" s="54" t="s">
        <v>171</v>
      </c>
      <c r="B1281" s="55" t="s">
        <v>47</v>
      </c>
      <c r="C1281" s="60">
        <v>158487</v>
      </c>
      <c r="D1281" s="60">
        <v>-70769</v>
      </c>
      <c r="E1281" s="60">
        <v>0</v>
      </c>
      <c r="F1281" s="60">
        <v>0</v>
      </c>
      <c r="G1281" s="60">
        <v>0</v>
      </c>
      <c r="H1281" s="60">
        <v>87718</v>
      </c>
      <c r="I1281" s="60">
        <v>-87718</v>
      </c>
      <c r="J1281" s="60">
        <v>0</v>
      </c>
      <c r="K1281" s="60">
        <v>70769</v>
      </c>
      <c r="L1281" s="60">
        <v>-70769</v>
      </c>
      <c r="M1281" s="60">
        <v>0</v>
      </c>
      <c r="N1281" s="61">
        <v>0</v>
      </c>
    </row>
    <row r="1282" spans="1:14" ht="15" x14ac:dyDescent="0.3">
      <c r="A1282" s="54" t="s">
        <v>171</v>
      </c>
      <c r="B1282" s="55" t="s">
        <v>48</v>
      </c>
      <c r="C1282" s="60">
        <v>178762</v>
      </c>
      <c r="D1282" s="60">
        <v>-66171</v>
      </c>
      <c r="E1282" s="60">
        <v>0</v>
      </c>
      <c r="F1282" s="60">
        <v>0</v>
      </c>
      <c r="G1282" s="60">
        <v>0</v>
      </c>
      <c r="H1282" s="60">
        <v>112591</v>
      </c>
      <c r="I1282" s="60">
        <v>-112591</v>
      </c>
      <c r="J1282" s="60">
        <v>0</v>
      </c>
      <c r="K1282" s="60">
        <v>72578</v>
      </c>
      <c r="L1282" s="60">
        <v>-72578</v>
      </c>
      <c r="M1282" s="60">
        <v>0</v>
      </c>
      <c r="N1282" s="61">
        <v>0</v>
      </c>
    </row>
    <row r="1283" spans="1:14" ht="15" x14ac:dyDescent="0.3">
      <c r="A1283" s="54" t="s">
        <v>171</v>
      </c>
      <c r="B1283" s="55" t="s">
        <v>49</v>
      </c>
      <c r="C1283" s="60">
        <v>187655</v>
      </c>
      <c r="D1283" s="60">
        <v>-107062</v>
      </c>
      <c r="E1283" s="60">
        <v>0</v>
      </c>
      <c r="F1283" s="60">
        <v>0</v>
      </c>
      <c r="G1283" s="60">
        <v>0</v>
      </c>
      <c r="H1283" s="60">
        <v>80593</v>
      </c>
      <c r="I1283" s="60">
        <v>-80593</v>
      </c>
      <c r="J1283" s="60">
        <v>0</v>
      </c>
      <c r="K1283" s="60">
        <v>138062</v>
      </c>
      <c r="L1283" s="60">
        <v>-138062</v>
      </c>
      <c r="M1283" s="60">
        <v>0</v>
      </c>
      <c r="N1283" s="61">
        <v>0</v>
      </c>
    </row>
    <row r="1284" spans="1:14" ht="15" x14ac:dyDescent="0.3">
      <c r="A1284" s="54" t="s">
        <v>171</v>
      </c>
      <c r="B1284" s="55" t="s">
        <v>50</v>
      </c>
      <c r="C1284" s="60">
        <v>207821</v>
      </c>
      <c r="D1284" s="60">
        <v>-130632</v>
      </c>
      <c r="E1284" s="60">
        <v>0</v>
      </c>
      <c r="F1284" s="60">
        <v>0</v>
      </c>
      <c r="G1284" s="60">
        <v>0</v>
      </c>
      <c r="H1284" s="60">
        <v>77189</v>
      </c>
      <c r="I1284" s="60">
        <v>-77189</v>
      </c>
      <c r="J1284" s="60">
        <v>0</v>
      </c>
      <c r="K1284" s="60">
        <v>130632</v>
      </c>
      <c r="L1284" s="60">
        <v>-130632</v>
      </c>
      <c r="M1284" s="60">
        <v>0</v>
      </c>
      <c r="N1284" s="61">
        <v>0</v>
      </c>
    </row>
    <row r="1285" spans="1:14" ht="15" x14ac:dyDescent="0.3">
      <c r="A1285" s="54" t="s">
        <v>171</v>
      </c>
      <c r="B1285" s="55" t="s">
        <v>51</v>
      </c>
      <c r="C1285" s="60">
        <v>327793</v>
      </c>
      <c r="D1285" s="60">
        <v>-322731</v>
      </c>
      <c r="E1285" s="60">
        <v>0</v>
      </c>
      <c r="F1285" s="60">
        <v>0</v>
      </c>
      <c r="G1285" s="60">
        <v>0</v>
      </c>
      <c r="H1285" s="60">
        <v>5062</v>
      </c>
      <c r="I1285" s="60">
        <v>-5062</v>
      </c>
      <c r="J1285" s="60">
        <v>0</v>
      </c>
      <c r="K1285" s="60">
        <v>395472</v>
      </c>
      <c r="L1285" s="60">
        <v>-395472</v>
      </c>
      <c r="M1285" s="60">
        <v>0</v>
      </c>
      <c r="N1285" s="61">
        <v>0</v>
      </c>
    </row>
    <row r="1286" spans="1:14" ht="15" x14ac:dyDescent="0.3">
      <c r="A1286" s="54" t="s">
        <v>171</v>
      </c>
      <c r="B1286" s="55" t="s">
        <v>52</v>
      </c>
      <c r="C1286" s="60">
        <v>431885</v>
      </c>
      <c r="D1286" s="60">
        <v>-402563</v>
      </c>
      <c r="E1286" s="60">
        <v>0</v>
      </c>
      <c r="F1286" s="60">
        <v>0</v>
      </c>
      <c r="G1286" s="60">
        <v>0</v>
      </c>
      <c r="H1286" s="60">
        <v>29322</v>
      </c>
      <c r="I1286" s="60">
        <v>-29322</v>
      </c>
      <c r="J1286" s="60">
        <v>0</v>
      </c>
      <c r="K1286" s="60">
        <v>402563</v>
      </c>
      <c r="L1286" s="60">
        <v>-402563</v>
      </c>
      <c r="M1286" s="60">
        <v>0</v>
      </c>
      <c r="N1286" s="61">
        <v>0</v>
      </c>
    </row>
    <row r="1287" spans="1:14" ht="15" x14ac:dyDescent="0.3">
      <c r="A1287" s="54" t="s">
        <v>171</v>
      </c>
      <c r="B1287" s="55" t="s">
        <v>53</v>
      </c>
      <c r="C1287" s="60">
        <v>463624</v>
      </c>
      <c r="D1287" s="60">
        <v>-461619</v>
      </c>
      <c r="E1287" s="60">
        <v>0</v>
      </c>
      <c r="F1287" s="60">
        <v>0</v>
      </c>
      <c r="G1287" s="60">
        <v>0</v>
      </c>
      <c r="H1287" s="60">
        <v>2005</v>
      </c>
      <c r="I1287" s="60">
        <v>-2005</v>
      </c>
      <c r="J1287" s="60">
        <v>0</v>
      </c>
      <c r="K1287" s="60">
        <v>468219</v>
      </c>
      <c r="L1287" s="60">
        <v>-468219</v>
      </c>
      <c r="M1287" s="60">
        <v>0</v>
      </c>
      <c r="N1287" s="61">
        <v>0</v>
      </c>
    </row>
    <row r="1288" spans="1:14" ht="15" x14ac:dyDescent="0.3">
      <c r="A1288" s="54" t="s">
        <v>171</v>
      </c>
      <c r="B1288" s="55" t="s">
        <v>54</v>
      </c>
      <c r="C1288" s="60">
        <v>193481</v>
      </c>
      <c r="D1288" s="60">
        <v>-191280</v>
      </c>
      <c r="E1288" s="60">
        <v>0</v>
      </c>
      <c r="F1288" s="60">
        <v>0</v>
      </c>
      <c r="G1288" s="60">
        <v>0</v>
      </c>
      <c r="H1288" s="60">
        <v>2201</v>
      </c>
      <c r="I1288" s="60">
        <v>-2201</v>
      </c>
      <c r="J1288" s="60">
        <v>0</v>
      </c>
      <c r="K1288" s="60">
        <v>191280</v>
      </c>
      <c r="L1288" s="60">
        <v>-191280</v>
      </c>
      <c r="M1288" s="60">
        <v>0</v>
      </c>
      <c r="N1288" s="61">
        <v>0</v>
      </c>
    </row>
    <row r="1289" spans="1:14" ht="15" x14ac:dyDescent="0.3">
      <c r="A1289" s="54" t="s">
        <v>171</v>
      </c>
      <c r="B1289" s="55" t="s">
        <v>55</v>
      </c>
      <c r="C1289" s="60">
        <v>233426</v>
      </c>
      <c r="D1289" s="60">
        <v>0</v>
      </c>
      <c r="E1289" s="60">
        <v>0</v>
      </c>
      <c r="F1289" s="60">
        <v>0</v>
      </c>
      <c r="G1289" s="60">
        <v>0</v>
      </c>
      <c r="H1289" s="60">
        <v>233426</v>
      </c>
      <c r="I1289" s="60">
        <v>-233426</v>
      </c>
      <c r="J1289" s="60">
        <v>0</v>
      </c>
      <c r="K1289" s="60">
        <v>0</v>
      </c>
      <c r="L1289" s="60">
        <v>0</v>
      </c>
      <c r="M1289" s="60">
        <v>0</v>
      </c>
      <c r="N1289" s="61">
        <v>0</v>
      </c>
    </row>
    <row r="1290" spans="1:14" ht="15" x14ac:dyDescent="0.3">
      <c r="A1290" s="54" t="s">
        <v>171</v>
      </c>
      <c r="B1290" s="55" t="s">
        <v>56</v>
      </c>
      <c r="C1290" s="60">
        <v>250506</v>
      </c>
      <c r="D1290" s="60">
        <v>0</v>
      </c>
      <c r="E1290" s="60">
        <v>0</v>
      </c>
      <c r="F1290" s="60">
        <v>0</v>
      </c>
      <c r="G1290" s="60">
        <v>0</v>
      </c>
      <c r="H1290" s="60">
        <v>250506</v>
      </c>
      <c r="I1290" s="60">
        <v>-250506</v>
      </c>
      <c r="J1290" s="60">
        <v>0</v>
      </c>
      <c r="K1290" s="60">
        <v>0</v>
      </c>
      <c r="L1290" s="60">
        <v>0</v>
      </c>
      <c r="M1290" s="60">
        <v>0</v>
      </c>
      <c r="N1290" s="61">
        <v>0</v>
      </c>
    </row>
    <row r="1291" spans="1:14" ht="15" x14ac:dyDescent="0.3">
      <c r="A1291" s="54" t="s">
        <v>171</v>
      </c>
      <c r="B1291" s="55" t="s">
        <v>57</v>
      </c>
      <c r="C1291" s="60">
        <v>275186</v>
      </c>
      <c r="D1291" s="60">
        <v>0</v>
      </c>
      <c r="E1291" s="60">
        <v>0</v>
      </c>
      <c r="F1291" s="60">
        <v>0</v>
      </c>
      <c r="G1291" s="60">
        <v>0</v>
      </c>
      <c r="H1291" s="60">
        <v>275186</v>
      </c>
      <c r="I1291" s="60">
        <v>-275186</v>
      </c>
      <c r="J1291" s="60">
        <v>0</v>
      </c>
      <c r="K1291" s="60">
        <v>0</v>
      </c>
      <c r="L1291" s="60">
        <v>0</v>
      </c>
      <c r="M1291" s="60">
        <v>0</v>
      </c>
      <c r="N1291" s="61">
        <v>0</v>
      </c>
    </row>
    <row r="1292" spans="1:14" ht="15" x14ac:dyDescent="0.3">
      <c r="A1292" s="54" t="s">
        <v>171</v>
      </c>
      <c r="B1292" s="55" t="s">
        <v>58</v>
      </c>
      <c r="C1292" s="60">
        <v>234265</v>
      </c>
      <c r="D1292" s="60">
        <v>0</v>
      </c>
      <c r="E1292" s="60">
        <v>0</v>
      </c>
      <c r="F1292" s="60">
        <v>0</v>
      </c>
      <c r="G1292" s="60">
        <v>0</v>
      </c>
      <c r="H1292" s="60">
        <v>234265</v>
      </c>
      <c r="I1292" s="60">
        <v>-234265</v>
      </c>
      <c r="J1292" s="60">
        <v>0</v>
      </c>
      <c r="K1292" s="60">
        <v>0</v>
      </c>
      <c r="L1292" s="60">
        <v>0</v>
      </c>
      <c r="M1292" s="60">
        <v>0</v>
      </c>
      <c r="N1292" s="61">
        <v>0</v>
      </c>
    </row>
    <row r="1293" spans="1:14" ht="15" x14ac:dyDescent="0.3">
      <c r="A1293" s="54" t="s">
        <v>171</v>
      </c>
      <c r="B1293" s="55" t="s">
        <v>59</v>
      </c>
      <c r="C1293" s="60">
        <v>203225</v>
      </c>
      <c r="D1293" s="60">
        <v>0</v>
      </c>
      <c r="E1293" s="60">
        <v>0</v>
      </c>
      <c r="F1293" s="60">
        <v>0</v>
      </c>
      <c r="G1293" s="60">
        <v>0</v>
      </c>
      <c r="H1293" s="60">
        <v>203225</v>
      </c>
      <c r="I1293" s="60">
        <v>-203225</v>
      </c>
      <c r="J1293" s="60">
        <v>0</v>
      </c>
      <c r="K1293" s="60">
        <v>0</v>
      </c>
      <c r="L1293" s="60">
        <v>0</v>
      </c>
      <c r="M1293" s="60">
        <v>0</v>
      </c>
      <c r="N1293" s="61">
        <v>0</v>
      </c>
    </row>
    <row r="1294" spans="1:14" ht="15" x14ac:dyDescent="0.3">
      <c r="A1294" s="54" t="s">
        <v>172</v>
      </c>
      <c r="B1294" s="55" t="s">
        <v>40</v>
      </c>
      <c r="C1294" s="60">
        <v>2177</v>
      </c>
      <c r="D1294" s="60">
        <v>0</v>
      </c>
      <c r="E1294" s="60">
        <v>0</v>
      </c>
      <c r="F1294" s="60">
        <v>0</v>
      </c>
      <c r="G1294" s="60">
        <v>0</v>
      </c>
      <c r="H1294" s="60">
        <v>2177</v>
      </c>
      <c r="I1294" s="60">
        <v>0</v>
      </c>
      <c r="J1294" s="60">
        <v>2177</v>
      </c>
      <c r="K1294" s="60">
        <v>0</v>
      </c>
      <c r="L1294" s="60">
        <v>0</v>
      </c>
      <c r="M1294" s="60">
        <v>0</v>
      </c>
      <c r="N1294" s="61">
        <v>2177</v>
      </c>
    </row>
    <row r="1295" spans="1:14" ht="15" x14ac:dyDescent="0.3">
      <c r="A1295" s="54" t="s">
        <v>172</v>
      </c>
      <c r="B1295" s="55" t="s">
        <v>41</v>
      </c>
      <c r="C1295" s="60">
        <v>112982</v>
      </c>
      <c r="D1295" s="60">
        <v>0</v>
      </c>
      <c r="E1295" s="60">
        <v>0</v>
      </c>
      <c r="F1295" s="60">
        <v>0</v>
      </c>
      <c r="G1295" s="60">
        <v>0</v>
      </c>
      <c r="H1295" s="60">
        <v>112982</v>
      </c>
      <c r="I1295" s="60">
        <v>0</v>
      </c>
      <c r="J1295" s="60">
        <v>112982</v>
      </c>
      <c r="K1295" s="60">
        <v>0</v>
      </c>
      <c r="L1295" s="60">
        <v>0</v>
      </c>
      <c r="M1295" s="60">
        <v>0</v>
      </c>
      <c r="N1295" s="61">
        <v>112982</v>
      </c>
    </row>
    <row r="1296" spans="1:14" ht="15" x14ac:dyDescent="0.3">
      <c r="A1296" s="54" t="s">
        <v>172</v>
      </c>
      <c r="B1296" s="55" t="s">
        <v>42</v>
      </c>
      <c r="C1296" s="60">
        <v>163955</v>
      </c>
      <c r="D1296" s="60">
        <v>0</v>
      </c>
      <c r="E1296" s="60">
        <v>0</v>
      </c>
      <c r="F1296" s="60">
        <v>0</v>
      </c>
      <c r="G1296" s="60">
        <v>0</v>
      </c>
      <c r="H1296" s="60">
        <v>163955</v>
      </c>
      <c r="I1296" s="60">
        <v>0</v>
      </c>
      <c r="J1296" s="60">
        <v>163955</v>
      </c>
      <c r="K1296" s="60">
        <v>0</v>
      </c>
      <c r="L1296" s="60">
        <v>0</v>
      </c>
      <c r="M1296" s="60">
        <v>0</v>
      </c>
      <c r="N1296" s="61">
        <v>163955</v>
      </c>
    </row>
    <row r="1297" spans="1:14" ht="15" x14ac:dyDescent="0.3">
      <c r="A1297" s="54" t="s">
        <v>172</v>
      </c>
      <c r="B1297" s="55" t="s">
        <v>43</v>
      </c>
      <c r="C1297" s="60">
        <v>417669</v>
      </c>
      <c r="D1297" s="60">
        <v>-107861</v>
      </c>
      <c r="E1297" s="60">
        <v>0</v>
      </c>
      <c r="F1297" s="60">
        <v>0</v>
      </c>
      <c r="G1297" s="60">
        <v>0</v>
      </c>
      <c r="H1297" s="60">
        <v>309808</v>
      </c>
      <c r="I1297" s="60">
        <v>-298328</v>
      </c>
      <c r="J1297" s="60">
        <v>11480</v>
      </c>
      <c r="K1297" s="60">
        <v>224111</v>
      </c>
      <c r="L1297" s="60">
        <v>-224111</v>
      </c>
      <c r="M1297" s="60">
        <v>0</v>
      </c>
      <c r="N1297" s="61">
        <v>11480</v>
      </c>
    </row>
    <row r="1298" spans="1:14" ht="15" x14ac:dyDescent="0.3">
      <c r="A1298" s="54" t="s">
        <v>172</v>
      </c>
      <c r="B1298" s="55" t="s">
        <v>44</v>
      </c>
      <c r="C1298" s="60">
        <v>503030</v>
      </c>
      <c r="D1298" s="60">
        <v>-210473</v>
      </c>
      <c r="E1298" s="60">
        <v>0</v>
      </c>
      <c r="F1298" s="60">
        <v>0</v>
      </c>
      <c r="G1298" s="60">
        <v>0</v>
      </c>
      <c r="H1298" s="60">
        <v>292557</v>
      </c>
      <c r="I1298" s="60">
        <v>-292557</v>
      </c>
      <c r="J1298" s="60">
        <v>0</v>
      </c>
      <c r="K1298" s="60">
        <v>215089</v>
      </c>
      <c r="L1298" s="60">
        <v>-215089</v>
      </c>
      <c r="M1298" s="60">
        <v>0</v>
      </c>
      <c r="N1298" s="61">
        <v>0</v>
      </c>
    </row>
    <row r="1299" spans="1:14" ht="15" x14ac:dyDescent="0.3">
      <c r="A1299" s="54" t="s">
        <v>172</v>
      </c>
      <c r="B1299" s="55" t="s">
        <v>45</v>
      </c>
      <c r="C1299" s="60">
        <v>617362</v>
      </c>
      <c r="D1299" s="60">
        <v>-277211</v>
      </c>
      <c r="E1299" s="60">
        <v>0</v>
      </c>
      <c r="F1299" s="60">
        <v>0</v>
      </c>
      <c r="G1299" s="60">
        <v>0</v>
      </c>
      <c r="H1299" s="60">
        <v>340151</v>
      </c>
      <c r="I1299" s="60">
        <v>-340151</v>
      </c>
      <c r="J1299" s="60">
        <v>0</v>
      </c>
      <c r="K1299" s="60">
        <v>381207</v>
      </c>
      <c r="L1299" s="60">
        <v>-381207</v>
      </c>
      <c r="M1299" s="60">
        <v>0</v>
      </c>
      <c r="N1299" s="61">
        <v>0</v>
      </c>
    </row>
    <row r="1300" spans="1:14" ht="15" x14ac:dyDescent="0.3">
      <c r="A1300" s="54" t="s">
        <v>172</v>
      </c>
      <c r="B1300" s="55" t="s">
        <v>46</v>
      </c>
      <c r="C1300" s="60">
        <v>696985</v>
      </c>
      <c r="D1300" s="60">
        <v>-286983</v>
      </c>
      <c r="E1300" s="60">
        <v>0</v>
      </c>
      <c r="F1300" s="60">
        <v>0</v>
      </c>
      <c r="G1300" s="60">
        <v>0</v>
      </c>
      <c r="H1300" s="60">
        <v>410002</v>
      </c>
      <c r="I1300" s="60">
        <v>-410002</v>
      </c>
      <c r="J1300" s="60">
        <v>0</v>
      </c>
      <c r="K1300" s="60">
        <v>0</v>
      </c>
      <c r="L1300" s="60">
        <v>0</v>
      </c>
      <c r="M1300" s="60">
        <v>0</v>
      </c>
      <c r="N1300" s="61">
        <v>0</v>
      </c>
    </row>
    <row r="1301" spans="1:14" ht="15" x14ac:dyDescent="0.3">
      <c r="A1301" s="54" t="s">
        <v>172</v>
      </c>
      <c r="B1301" s="55" t="s">
        <v>47</v>
      </c>
      <c r="C1301" s="60">
        <v>362200</v>
      </c>
      <c r="D1301" s="60">
        <v>-121067</v>
      </c>
      <c r="E1301" s="60">
        <v>0</v>
      </c>
      <c r="F1301" s="60">
        <v>0</v>
      </c>
      <c r="G1301" s="60">
        <v>0</v>
      </c>
      <c r="H1301" s="60">
        <v>241133</v>
      </c>
      <c r="I1301" s="60">
        <v>-241133</v>
      </c>
      <c r="J1301" s="60">
        <v>0</v>
      </c>
      <c r="K1301" s="60">
        <v>0</v>
      </c>
      <c r="L1301" s="60">
        <v>0</v>
      </c>
      <c r="M1301" s="60">
        <v>0</v>
      </c>
      <c r="N1301" s="61">
        <v>0</v>
      </c>
    </row>
    <row r="1302" spans="1:14" ht="15" x14ac:dyDescent="0.3">
      <c r="A1302" s="54" t="s">
        <v>172</v>
      </c>
      <c r="B1302" s="55" t="s">
        <v>48</v>
      </c>
      <c r="C1302" s="60">
        <v>444384</v>
      </c>
      <c r="D1302" s="60">
        <v>-3760</v>
      </c>
      <c r="E1302" s="60">
        <v>0</v>
      </c>
      <c r="F1302" s="60">
        <v>0</v>
      </c>
      <c r="G1302" s="60">
        <v>0</v>
      </c>
      <c r="H1302" s="60">
        <v>440624</v>
      </c>
      <c r="I1302" s="60">
        <v>-440624</v>
      </c>
      <c r="J1302" s="60">
        <v>0</v>
      </c>
      <c r="K1302" s="60">
        <v>0</v>
      </c>
      <c r="L1302" s="60">
        <v>0</v>
      </c>
      <c r="M1302" s="60">
        <v>0</v>
      </c>
      <c r="N1302" s="61">
        <v>0</v>
      </c>
    </row>
    <row r="1303" spans="1:14" ht="15" x14ac:dyDescent="0.3">
      <c r="A1303" s="54" t="s">
        <v>172</v>
      </c>
      <c r="B1303" s="55" t="s">
        <v>49</v>
      </c>
      <c r="C1303" s="60">
        <v>342725</v>
      </c>
      <c r="D1303" s="60">
        <v>-701</v>
      </c>
      <c r="E1303" s="60">
        <v>0</v>
      </c>
      <c r="F1303" s="60">
        <v>0</v>
      </c>
      <c r="G1303" s="60">
        <v>0</v>
      </c>
      <c r="H1303" s="60">
        <v>342024</v>
      </c>
      <c r="I1303" s="60">
        <v>-342024</v>
      </c>
      <c r="J1303" s="60">
        <v>0</v>
      </c>
      <c r="K1303" s="60">
        <v>0</v>
      </c>
      <c r="L1303" s="60">
        <v>0</v>
      </c>
      <c r="M1303" s="60">
        <v>0</v>
      </c>
      <c r="N1303" s="61">
        <v>0</v>
      </c>
    </row>
    <row r="1304" spans="1:14" ht="15" x14ac:dyDescent="0.3">
      <c r="A1304" s="54" t="s">
        <v>172</v>
      </c>
      <c r="B1304" s="55" t="s">
        <v>50</v>
      </c>
      <c r="C1304" s="60">
        <v>282850</v>
      </c>
      <c r="D1304" s="60">
        <v>-206</v>
      </c>
      <c r="E1304" s="60">
        <v>0</v>
      </c>
      <c r="F1304" s="60">
        <v>0</v>
      </c>
      <c r="G1304" s="60">
        <v>0</v>
      </c>
      <c r="H1304" s="60">
        <v>282644</v>
      </c>
      <c r="I1304" s="60">
        <v>-282644</v>
      </c>
      <c r="J1304" s="60">
        <v>0</v>
      </c>
      <c r="K1304" s="60">
        <v>0</v>
      </c>
      <c r="L1304" s="60">
        <v>0</v>
      </c>
      <c r="M1304" s="60">
        <v>0</v>
      </c>
      <c r="N1304" s="61">
        <v>0</v>
      </c>
    </row>
    <row r="1305" spans="1:14" ht="15" x14ac:dyDescent="0.3">
      <c r="A1305" s="54" t="s">
        <v>172</v>
      </c>
      <c r="B1305" s="55" t="s">
        <v>51</v>
      </c>
      <c r="C1305" s="60">
        <v>263289</v>
      </c>
      <c r="D1305" s="60">
        <v>0</v>
      </c>
      <c r="E1305" s="60">
        <v>0</v>
      </c>
      <c r="F1305" s="60">
        <v>0</v>
      </c>
      <c r="G1305" s="60">
        <v>0</v>
      </c>
      <c r="H1305" s="60">
        <v>263289</v>
      </c>
      <c r="I1305" s="60">
        <v>-263289</v>
      </c>
      <c r="J1305" s="60">
        <v>0</v>
      </c>
      <c r="K1305" s="60">
        <v>0</v>
      </c>
      <c r="L1305" s="60">
        <v>0</v>
      </c>
      <c r="M1305" s="60">
        <v>0</v>
      </c>
      <c r="N1305" s="61">
        <v>0</v>
      </c>
    </row>
    <row r="1306" spans="1:14" ht="15" x14ac:dyDescent="0.3">
      <c r="A1306" s="54" t="s">
        <v>172</v>
      </c>
      <c r="B1306" s="55" t="s">
        <v>52</v>
      </c>
      <c r="C1306" s="60">
        <v>281025</v>
      </c>
      <c r="D1306" s="60">
        <v>0</v>
      </c>
      <c r="E1306" s="60">
        <v>0</v>
      </c>
      <c r="F1306" s="60">
        <v>0</v>
      </c>
      <c r="G1306" s="60">
        <v>0</v>
      </c>
      <c r="H1306" s="60">
        <v>281025</v>
      </c>
      <c r="I1306" s="60">
        <v>-281025</v>
      </c>
      <c r="J1306" s="60">
        <v>0</v>
      </c>
      <c r="K1306" s="60">
        <v>0</v>
      </c>
      <c r="L1306" s="60">
        <v>0</v>
      </c>
      <c r="M1306" s="60">
        <v>0</v>
      </c>
      <c r="N1306" s="61">
        <v>0</v>
      </c>
    </row>
    <row r="1307" spans="1:14" ht="15" x14ac:dyDescent="0.3">
      <c r="A1307" s="54" t="s">
        <v>173</v>
      </c>
      <c r="B1307" s="55" t="s">
        <v>51</v>
      </c>
      <c r="C1307" s="60">
        <v>814</v>
      </c>
      <c r="D1307" s="60">
        <v>0</v>
      </c>
      <c r="E1307" s="60">
        <v>0</v>
      </c>
      <c r="F1307" s="60">
        <v>0</v>
      </c>
      <c r="G1307" s="60">
        <v>0</v>
      </c>
      <c r="H1307" s="60">
        <v>814</v>
      </c>
      <c r="I1307" s="60">
        <v>-814</v>
      </c>
      <c r="J1307" s="60">
        <v>0</v>
      </c>
      <c r="K1307" s="60">
        <v>0</v>
      </c>
      <c r="L1307" s="60">
        <v>0</v>
      </c>
      <c r="M1307" s="60">
        <v>0</v>
      </c>
      <c r="N1307" s="61">
        <v>0</v>
      </c>
    </row>
    <row r="1308" spans="1:14" ht="15" x14ac:dyDescent="0.3">
      <c r="A1308" s="54" t="s">
        <v>173</v>
      </c>
      <c r="B1308" s="55" t="s">
        <v>52</v>
      </c>
      <c r="C1308" s="60">
        <v>232</v>
      </c>
      <c r="D1308" s="60">
        <v>0</v>
      </c>
      <c r="E1308" s="60">
        <v>0</v>
      </c>
      <c r="F1308" s="60">
        <v>0</v>
      </c>
      <c r="G1308" s="60">
        <v>0</v>
      </c>
      <c r="H1308" s="60">
        <v>232</v>
      </c>
      <c r="I1308" s="60">
        <v>-232</v>
      </c>
      <c r="J1308" s="60">
        <v>0</v>
      </c>
      <c r="K1308" s="60">
        <v>0</v>
      </c>
      <c r="L1308" s="60">
        <v>0</v>
      </c>
      <c r="M1308" s="60">
        <v>0</v>
      </c>
      <c r="N1308" s="62">
        <v>0</v>
      </c>
    </row>
    <row r="1309" spans="1:14" ht="15" x14ac:dyDescent="0.3">
      <c r="A1309" s="54" t="s">
        <v>173</v>
      </c>
      <c r="B1309" s="55" t="s">
        <v>57</v>
      </c>
      <c r="C1309" s="60">
        <v>36851</v>
      </c>
      <c r="D1309" s="60">
        <v>0</v>
      </c>
      <c r="E1309" s="60">
        <v>0</v>
      </c>
      <c r="F1309" s="60">
        <v>0</v>
      </c>
      <c r="G1309" s="60">
        <v>0</v>
      </c>
      <c r="H1309" s="60">
        <v>36851</v>
      </c>
      <c r="I1309" s="60">
        <v>-36851</v>
      </c>
      <c r="J1309" s="60">
        <v>0</v>
      </c>
      <c r="K1309" s="60">
        <v>0</v>
      </c>
      <c r="L1309" s="60">
        <v>0</v>
      </c>
      <c r="M1309" s="60">
        <v>0</v>
      </c>
      <c r="N1309" s="62">
        <v>0</v>
      </c>
    </row>
    <row r="1310" spans="1:14" ht="15" x14ac:dyDescent="0.3">
      <c r="A1310" s="54" t="s">
        <v>173</v>
      </c>
      <c r="B1310" s="55" t="s">
        <v>58</v>
      </c>
      <c r="C1310" s="60">
        <v>343413</v>
      </c>
      <c r="D1310" s="60">
        <v>-7750</v>
      </c>
      <c r="E1310" s="60">
        <v>0</v>
      </c>
      <c r="F1310" s="60">
        <v>0</v>
      </c>
      <c r="G1310" s="60">
        <v>0</v>
      </c>
      <c r="H1310" s="60">
        <v>335663</v>
      </c>
      <c r="I1310" s="60">
        <v>-335663</v>
      </c>
      <c r="J1310" s="60">
        <v>0</v>
      </c>
      <c r="K1310" s="60">
        <v>104659</v>
      </c>
      <c r="L1310" s="60">
        <v>-104659</v>
      </c>
      <c r="M1310" s="60">
        <v>0</v>
      </c>
      <c r="N1310" s="61">
        <v>0</v>
      </c>
    </row>
    <row r="1311" spans="1:14" ht="15" x14ac:dyDescent="0.3">
      <c r="A1311" s="54" t="s">
        <v>174</v>
      </c>
      <c r="B1311" s="55" t="s">
        <v>40</v>
      </c>
      <c r="C1311" s="60">
        <v>14883</v>
      </c>
      <c r="D1311" s="60">
        <v>-7079</v>
      </c>
      <c r="E1311" s="60">
        <v>0</v>
      </c>
      <c r="F1311" s="60">
        <v>0</v>
      </c>
      <c r="G1311" s="60">
        <v>0</v>
      </c>
      <c r="H1311" s="60">
        <v>7804</v>
      </c>
      <c r="I1311" s="60">
        <v>0</v>
      </c>
      <c r="J1311" s="60">
        <v>7804</v>
      </c>
      <c r="K1311" s="60">
        <v>0</v>
      </c>
      <c r="L1311" s="60">
        <v>0</v>
      </c>
      <c r="M1311" s="60">
        <v>0</v>
      </c>
      <c r="N1311" s="62">
        <v>7804</v>
      </c>
    </row>
    <row r="1312" spans="1:14" ht="15" x14ac:dyDescent="0.3">
      <c r="A1312" s="54" t="s">
        <v>174</v>
      </c>
      <c r="B1312" s="55" t="s">
        <v>41</v>
      </c>
      <c r="C1312" s="60">
        <v>142938</v>
      </c>
      <c r="D1312" s="60">
        <v>-480</v>
      </c>
      <c r="E1312" s="60">
        <v>0</v>
      </c>
      <c r="F1312" s="60">
        <v>0</v>
      </c>
      <c r="G1312" s="60">
        <v>0</v>
      </c>
      <c r="H1312" s="60">
        <v>142458</v>
      </c>
      <c r="I1312" s="60">
        <v>0</v>
      </c>
      <c r="J1312" s="60">
        <v>142458</v>
      </c>
      <c r="K1312" s="60">
        <v>0</v>
      </c>
      <c r="L1312" s="60">
        <v>0</v>
      </c>
      <c r="M1312" s="60">
        <v>0</v>
      </c>
      <c r="N1312" s="62">
        <v>142458</v>
      </c>
    </row>
    <row r="1313" spans="1:14" ht="15" x14ac:dyDescent="0.3">
      <c r="A1313" s="54" t="s">
        <v>174</v>
      </c>
      <c r="B1313" s="55" t="s">
        <v>42</v>
      </c>
      <c r="C1313" s="60">
        <v>130667</v>
      </c>
      <c r="D1313" s="60">
        <v>-6990</v>
      </c>
      <c r="E1313" s="60">
        <v>0</v>
      </c>
      <c r="F1313" s="60">
        <v>0</v>
      </c>
      <c r="G1313" s="60">
        <v>0</v>
      </c>
      <c r="H1313" s="60">
        <v>123677</v>
      </c>
      <c r="I1313" s="60">
        <v>0</v>
      </c>
      <c r="J1313" s="60">
        <v>123677</v>
      </c>
      <c r="K1313" s="60">
        <v>0</v>
      </c>
      <c r="L1313" s="60">
        <v>0</v>
      </c>
      <c r="M1313" s="60">
        <v>0</v>
      </c>
      <c r="N1313" s="61">
        <v>123677</v>
      </c>
    </row>
    <row r="1314" spans="1:14" ht="15" x14ac:dyDescent="0.3">
      <c r="A1314" s="54" t="s">
        <v>174</v>
      </c>
      <c r="B1314" s="55" t="s">
        <v>43</v>
      </c>
      <c r="C1314" s="60">
        <v>362028</v>
      </c>
      <c r="D1314" s="60">
        <v>-2723</v>
      </c>
      <c r="E1314" s="60">
        <v>0</v>
      </c>
      <c r="F1314" s="60">
        <v>0</v>
      </c>
      <c r="G1314" s="60">
        <v>0</v>
      </c>
      <c r="H1314" s="60">
        <v>359305</v>
      </c>
      <c r="I1314" s="60">
        <v>-334797</v>
      </c>
      <c r="J1314" s="60">
        <v>24508</v>
      </c>
      <c r="K1314" s="60">
        <v>0</v>
      </c>
      <c r="L1314" s="60">
        <v>0</v>
      </c>
      <c r="M1314" s="60">
        <v>0</v>
      </c>
      <c r="N1314" s="61">
        <v>24508</v>
      </c>
    </row>
    <row r="1315" spans="1:14" ht="15" x14ac:dyDescent="0.3">
      <c r="A1315" s="54" t="s">
        <v>174</v>
      </c>
      <c r="B1315" s="55" t="s">
        <v>44</v>
      </c>
      <c r="C1315" s="60">
        <v>177684</v>
      </c>
      <c r="D1315" s="60">
        <v>-4312</v>
      </c>
      <c r="E1315" s="60">
        <v>0</v>
      </c>
      <c r="F1315" s="60">
        <v>0</v>
      </c>
      <c r="G1315" s="60">
        <v>0</v>
      </c>
      <c r="H1315" s="60">
        <v>173372</v>
      </c>
      <c r="I1315" s="60">
        <v>-134566</v>
      </c>
      <c r="J1315" s="60">
        <v>38806</v>
      </c>
      <c r="K1315" s="60">
        <v>0</v>
      </c>
      <c r="L1315" s="60">
        <v>0</v>
      </c>
      <c r="M1315" s="60">
        <v>0</v>
      </c>
      <c r="N1315" s="61">
        <v>38806</v>
      </c>
    </row>
    <row r="1316" spans="1:14" ht="15" x14ac:dyDescent="0.3">
      <c r="A1316" s="54" t="s">
        <v>174</v>
      </c>
      <c r="B1316" s="55" t="s">
        <v>45</v>
      </c>
      <c r="C1316" s="60">
        <v>32753</v>
      </c>
      <c r="D1316" s="60">
        <v>-1570</v>
      </c>
      <c r="E1316" s="60">
        <v>0</v>
      </c>
      <c r="F1316" s="60">
        <v>0</v>
      </c>
      <c r="G1316" s="60">
        <v>0</v>
      </c>
      <c r="H1316" s="60">
        <v>31183</v>
      </c>
      <c r="I1316" s="60">
        <v>-17053</v>
      </c>
      <c r="J1316" s="60">
        <v>14130</v>
      </c>
      <c r="K1316" s="60">
        <v>0</v>
      </c>
      <c r="L1316" s="60">
        <v>0</v>
      </c>
      <c r="M1316" s="60">
        <v>0</v>
      </c>
      <c r="N1316" s="61">
        <v>14130</v>
      </c>
    </row>
    <row r="1317" spans="1:14" ht="15" x14ac:dyDescent="0.3">
      <c r="A1317" s="54" t="s">
        <v>174</v>
      </c>
      <c r="B1317" s="55" t="s">
        <v>46</v>
      </c>
      <c r="C1317" s="60">
        <v>151451</v>
      </c>
      <c r="D1317" s="60">
        <v>-2740</v>
      </c>
      <c r="E1317" s="60">
        <v>0</v>
      </c>
      <c r="F1317" s="60">
        <v>0</v>
      </c>
      <c r="G1317" s="60">
        <v>0</v>
      </c>
      <c r="H1317" s="60">
        <v>148711</v>
      </c>
      <c r="I1317" s="60">
        <v>-124059</v>
      </c>
      <c r="J1317" s="60">
        <v>24652</v>
      </c>
      <c r="K1317" s="60">
        <v>0</v>
      </c>
      <c r="L1317" s="60">
        <v>0</v>
      </c>
      <c r="M1317" s="60">
        <v>0</v>
      </c>
      <c r="N1317" s="61">
        <v>24652</v>
      </c>
    </row>
    <row r="1318" spans="1:14" ht="15" x14ac:dyDescent="0.3">
      <c r="A1318" s="54" t="s">
        <v>174</v>
      </c>
      <c r="B1318" s="55" t="s">
        <v>47</v>
      </c>
      <c r="C1318" s="60">
        <v>138015</v>
      </c>
      <c r="D1318" s="60">
        <v>-2533</v>
      </c>
      <c r="E1318" s="60">
        <v>0</v>
      </c>
      <c r="F1318" s="60">
        <v>0</v>
      </c>
      <c r="G1318" s="60">
        <v>0</v>
      </c>
      <c r="H1318" s="60">
        <v>135482</v>
      </c>
      <c r="I1318" s="60">
        <v>-112687</v>
      </c>
      <c r="J1318" s="60">
        <v>22795</v>
      </c>
      <c r="K1318" s="60">
        <v>0</v>
      </c>
      <c r="L1318" s="60">
        <v>0</v>
      </c>
      <c r="M1318" s="60">
        <v>0</v>
      </c>
      <c r="N1318" s="61">
        <v>22795</v>
      </c>
    </row>
    <row r="1319" spans="1:14" ht="15" x14ac:dyDescent="0.3">
      <c r="A1319" s="54" t="s">
        <v>174</v>
      </c>
      <c r="B1319" s="55" t="s">
        <v>48</v>
      </c>
      <c r="C1319" s="60">
        <v>75025</v>
      </c>
      <c r="D1319" s="60">
        <v>-1250</v>
      </c>
      <c r="E1319" s="60">
        <v>0</v>
      </c>
      <c r="F1319" s="60">
        <v>0</v>
      </c>
      <c r="G1319" s="60">
        <v>0</v>
      </c>
      <c r="H1319" s="60">
        <v>73775</v>
      </c>
      <c r="I1319" s="60">
        <v>-62375</v>
      </c>
      <c r="J1319" s="60">
        <v>11400</v>
      </c>
      <c r="K1319" s="60">
        <v>0</v>
      </c>
      <c r="L1319" s="60">
        <v>0</v>
      </c>
      <c r="M1319" s="60">
        <v>0</v>
      </c>
      <c r="N1319" s="61">
        <v>11400</v>
      </c>
    </row>
    <row r="1320" spans="1:14" ht="15" x14ac:dyDescent="0.3">
      <c r="A1320" s="54" t="s">
        <v>175</v>
      </c>
      <c r="B1320" s="55" t="s">
        <v>41</v>
      </c>
      <c r="C1320" s="60">
        <v>625288</v>
      </c>
      <c r="D1320" s="60">
        <v>0</v>
      </c>
      <c r="E1320" s="60">
        <v>0</v>
      </c>
      <c r="F1320" s="60">
        <v>0</v>
      </c>
      <c r="G1320" s="60">
        <v>0</v>
      </c>
      <c r="H1320" s="60">
        <v>625288</v>
      </c>
      <c r="I1320" s="60">
        <v>-625288</v>
      </c>
      <c r="J1320" s="60">
        <v>0</v>
      </c>
      <c r="K1320" s="60">
        <v>0</v>
      </c>
      <c r="L1320" s="60">
        <v>0</v>
      </c>
      <c r="M1320" s="60">
        <v>0</v>
      </c>
      <c r="N1320" s="62">
        <v>0</v>
      </c>
    </row>
    <row r="1321" spans="1:14" ht="15" x14ac:dyDescent="0.3">
      <c r="A1321" s="54" t="s">
        <v>176</v>
      </c>
      <c r="B1321" s="55" t="s">
        <v>41</v>
      </c>
      <c r="C1321" s="60">
        <v>641608</v>
      </c>
      <c r="D1321" s="60">
        <v>-640486</v>
      </c>
      <c r="E1321" s="60">
        <v>0</v>
      </c>
      <c r="F1321" s="60">
        <v>0</v>
      </c>
      <c r="G1321" s="60">
        <v>0</v>
      </c>
      <c r="H1321" s="60">
        <v>1122</v>
      </c>
      <c r="I1321" s="60">
        <v>0</v>
      </c>
      <c r="J1321" s="60">
        <v>1122</v>
      </c>
      <c r="K1321" s="60">
        <v>0</v>
      </c>
      <c r="L1321" s="60">
        <v>0</v>
      </c>
      <c r="M1321" s="60">
        <v>0</v>
      </c>
      <c r="N1321" s="62">
        <v>1122</v>
      </c>
    </row>
    <row r="1322" spans="1:14" ht="15" x14ac:dyDescent="0.3">
      <c r="A1322" s="54" t="s">
        <v>176</v>
      </c>
      <c r="B1322" s="55" t="s">
        <v>42</v>
      </c>
      <c r="C1322" s="60">
        <v>538415</v>
      </c>
      <c r="D1322" s="60">
        <v>-534077</v>
      </c>
      <c r="E1322" s="60">
        <v>0</v>
      </c>
      <c r="F1322" s="60">
        <v>0</v>
      </c>
      <c r="G1322" s="60">
        <v>0</v>
      </c>
      <c r="H1322" s="60">
        <v>4338</v>
      </c>
      <c r="I1322" s="60">
        <v>0</v>
      </c>
      <c r="J1322" s="60">
        <v>4338</v>
      </c>
      <c r="K1322" s="60">
        <v>0</v>
      </c>
      <c r="L1322" s="60">
        <v>0</v>
      </c>
      <c r="M1322" s="60">
        <v>0</v>
      </c>
      <c r="N1322" s="61">
        <v>4338</v>
      </c>
    </row>
    <row r="1323" spans="1:14" ht="15" x14ac:dyDescent="0.3">
      <c r="A1323" s="54" t="s">
        <v>176</v>
      </c>
      <c r="B1323" s="55" t="s">
        <v>43</v>
      </c>
      <c r="C1323" s="60">
        <v>472590</v>
      </c>
      <c r="D1323" s="60">
        <v>-471136</v>
      </c>
      <c r="E1323" s="60">
        <v>0</v>
      </c>
      <c r="F1323" s="60">
        <v>0</v>
      </c>
      <c r="G1323" s="60">
        <v>0</v>
      </c>
      <c r="H1323" s="60">
        <v>1454</v>
      </c>
      <c r="I1323" s="60">
        <v>-1454</v>
      </c>
      <c r="J1323" s="60">
        <v>0</v>
      </c>
      <c r="K1323" s="60">
        <v>569162</v>
      </c>
      <c r="L1323" s="60">
        <v>-569162</v>
      </c>
      <c r="M1323" s="60">
        <v>0</v>
      </c>
      <c r="N1323" s="62">
        <v>0</v>
      </c>
    </row>
    <row r="1324" spans="1:14" ht="15" x14ac:dyDescent="0.3">
      <c r="A1324" s="54" t="s">
        <v>176</v>
      </c>
      <c r="B1324" s="55" t="s">
        <v>44</v>
      </c>
      <c r="C1324" s="60">
        <v>518742</v>
      </c>
      <c r="D1324" s="60">
        <v>-515314</v>
      </c>
      <c r="E1324" s="60">
        <v>0</v>
      </c>
      <c r="F1324" s="60">
        <v>0</v>
      </c>
      <c r="G1324" s="60">
        <v>0</v>
      </c>
      <c r="H1324" s="60">
        <v>3428</v>
      </c>
      <c r="I1324" s="60">
        <v>-3428</v>
      </c>
      <c r="J1324" s="60">
        <v>0</v>
      </c>
      <c r="K1324" s="60">
        <v>515314</v>
      </c>
      <c r="L1324" s="60">
        <v>-515314</v>
      </c>
      <c r="M1324" s="60">
        <v>0</v>
      </c>
      <c r="N1324" s="61">
        <v>0</v>
      </c>
    </row>
    <row r="1325" spans="1:14" ht="15" x14ac:dyDescent="0.3">
      <c r="A1325" s="54" t="s">
        <v>176</v>
      </c>
      <c r="B1325" s="55" t="s">
        <v>45</v>
      </c>
      <c r="C1325" s="60">
        <v>465399</v>
      </c>
      <c r="D1325" s="60">
        <v>-456868</v>
      </c>
      <c r="E1325" s="60">
        <v>0</v>
      </c>
      <c r="F1325" s="60">
        <v>0</v>
      </c>
      <c r="G1325" s="60">
        <v>0</v>
      </c>
      <c r="H1325" s="60">
        <v>8531</v>
      </c>
      <c r="I1325" s="60">
        <v>-8531</v>
      </c>
      <c r="J1325" s="60">
        <v>0</v>
      </c>
      <c r="K1325" s="60">
        <v>456868</v>
      </c>
      <c r="L1325" s="60">
        <v>-456868</v>
      </c>
      <c r="M1325" s="60">
        <v>0</v>
      </c>
      <c r="N1325" s="61">
        <v>0</v>
      </c>
    </row>
    <row r="1326" spans="1:14" ht="15" x14ac:dyDescent="0.3">
      <c r="A1326" s="54" t="s">
        <v>176</v>
      </c>
      <c r="B1326" s="55" t="s">
        <v>46</v>
      </c>
      <c r="C1326" s="60">
        <v>522420</v>
      </c>
      <c r="D1326" s="60">
        <v>-519092</v>
      </c>
      <c r="E1326" s="60">
        <v>0</v>
      </c>
      <c r="F1326" s="60">
        <v>0</v>
      </c>
      <c r="G1326" s="60">
        <v>0</v>
      </c>
      <c r="H1326" s="60">
        <v>3328</v>
      </c>
      <c r="I1326" s="60">
        <v>-3328</v>
      </c>
      <c r="J1326" s="60">
        <v>0</v>
      </c>
      <c r="K1326" s="60">
        <v>519092</v>
      </c>
      <c r="L1326" s="60">
        <v>-519092</v>
      </c>
      <c r="M1326" s="60">
        <v>0</v>
      </c>
      <c r="N1326" s="61">
        <v>0</v>
      </c>
    </row>
    <row r="1327" spans="1:14" ht="15" x14ac:dyDescent="0.3">
      <c r="A1327" s="54" t="s">
        <v>176</v>
      </c>
      <c r="B1327" s="55" t="s">
        <v>47</v>
      </c>
      <c r="C1327" s="60">
        <v>526592</v>
      </c>
      <c r="D1327" s="60">
        <v>-522802</v>
      </c>
      <c r="E1327" s="60">
        <v>0</v>
      </c>
      <c r="F1327" s="60">
        <v>0</v>
      </c>
      <c r="G1327" s="60">
        <v>0</v>
      </c>
      <c r="H1327" s="60">
        <v>3790</v>
      </c>
      <c r="I1327" s="60">
        <v>-3790</v>
      </c>
      <c r="J1327" s="60">
        <v>0</v>
      </c>
      <c r="K1327" s="60">
        <v>522802</v>
      </c>
      <c r="L1327" s="60">
        <v>-522802</v>
      </c>
      <c r="M1327" s="60">
        <v>0</v>
      </c>
      <c r="N1327" s="61">
        <v>0</v>
      </c>
    </row>
    <row r="1328" spans="1:14" ht="15" x14ac:dyDescent="0.3">
      <c r="A1328" s="54" t="s">
        <v>176</v>
      </c>
      <c r="B1328" s="55" t="s">
        <v>48</v>
      </c>
      <c r="C1328" s="60">
        <v>506833</v>
      </c>
      <c r="D1328" s="60">
        <v>-504671</v>
      </c>
      <c r="E1328" s="60">
        <v>0</v>
      </c>
      <c r="F1328" s="60">
        <v>0</v>
      </c>
      <c r="G1328" s="60">
        <v>0</v>
      </c>
      <c r="H1328" s="60">
        <v>2162</v>
      </c>
      <c r="I1328" s="60">
        <v>-2162</v>
      </c>
      <c r="J1328" s="60">
        <v>0</v>
      </c>
      <c r="K1328" s="60">
        <v>504671</v>
      </c>
      <c r="L1328" s="60">
        <v>-504671</v>
      </c>
      <c r="M1328" s="60">
        <v>0</v>
      </c>
      <c r="N1328" s="61">
        <v>0</v>
      </c>
    </row>
    <row r="1329" spans="1:14" ht="15" x14ac:dyDescent="0.3">
      <c r="A1329" s="54" t="s">
        <v>176</v>
      </c>
      <c r="B1329" s="55" t="s">
        <v>49</v>
      </c>
      <c r="C1329" s="60">
        <v>243898</v>
      </c>
      <c r="D1329" s="60">
        <v>0</v>
      </c>
      <c r="E1329" s="60">
        <v>0</v>
      </c>
      <c r="F1329" s="60">
        <v>0</v>
      </c>
      <c r="G1329" s="60">
        <v>0</v>
      </c>
      <c r="H1329" s="60">
        <v>243898</v>
      </c>
      <c r="I1329" s="60">
        <v>-243898</v>
      </c>
      <c r="J1329" s="60">
        <v>0</v>
      </c>
      <c r="K1329" s="60">
        <v>0</v>
      </c>
      <c r="L1329" s="60">
        <v>0</v>
      </c>
      <c r="M1329" s="60">
        <v>0</v>
      </c>
      <c r="N1329" s="61">
        <v>0</v>
      </c>
    </row>
    <row r="1330" spans="1:14" ht="15" x14ac:dyDescent="0.3">
      <c r="A1330" s="54" t="s">
        <v>177</v>
      </c>
      <c r="B1330" s="55" t="s">
        <v>46</v>
      </c>
      <c r="C1330" s="60">
        <v>170703</v>
      </c>
      <c r="D1330" s="60">
        <v>0</v>
      </c>
      <c r="E1330" s="60">
        <v>0</v>
      </c>
      <c r="F1330" s="60">
        <v>0</v>
      </c>
      <c r="G1330" s="60">
        <v>0</v>
      </c>
      <c r="H1330" s="60">
        <v>170703</v>
      </c>
      <c r="I1330" s="60">
        <v>-170703</v>
      </c>
      <c r="J1330" s="60">
        <v>0</v>
      </c>
      <c r="K1330" s="60">
        <v>0</v>
      </c>
      <c r="L1330" s="60">
        <v>0</v>
      </c>
      <c r="M1330" s="60">
        <v>0</v>
      </c>
      <c r="N1330" s="61">
        <v>0</v>
      </c>
    </row>
    <row r="1331" spans="1:14" ht="15" x14ac:dyDescent="0.3">
      <c r="A1331" s="54" t="s">
        <v>177</v>
      </c>
      <c r="B1331" s="55" t="s">
        <v>49</v>
      </c>
      <c r="C1331" s="60">
        <v>7168</v>
      </c>
      <c r="D1331" s="60">
        <v>0</v>
      </c>
      <c r="E1331" s="60">
        <v>0</v>
      </c>
      <c r="F1331" s="60">
        <v>0</v>
      </c>
      <c r="G1331" s="60">
        <v>0</v>
      </c>
      <c r="H1331" s="60">
        <v>7168</v>
      </c>
      <c r="I1331" s="60">
        <v>-7168</v>
      </c>
      <c r="J1331" s="60">
        <v>0</v>
      </c>
      <c r="K1331" s="60">
        <v>0</v>
      </c>
      <c r="L1331" s="60">
        <v>0</v>
      </c>
      <c r="M1331" s="60">
        <v>0</v>
      </c>
      <c r="N1331" s="61">
        <v>0</v>
      </c>
    </row>
    <row r="1332" spans="1:14" ht="15" x14ac:dyDescent="0.3">
      <c r="A1332" s="54" t="s">
        <v>177</v>
      </c>
      <c r="B1332" s="55" t="s">
        <v>50</v>
      </c>
      <c r="C1332" s="60">
        <v>1360934</v>
      </c>
      <c r="D1332" s="60">
        <v>-44306</v>
      </c>
      <c r="E1332" s="60">
        <v>0</v>
      </c>
      <c r="F1332" s="60">
        <v>0</v>
      </c>
      <c r="G1332" s="60">
        <v>0</v>
      </c>
      <c r="H1332" s="60">
        <v>1316628</v>
      </c>
      <c r="I1332" s="60">
        <v>-1316628</v>
      </c>
      <c r="J1332" s="60">
        <v>0</v>
      </c>
      <c r="K1332" s="60">
        <v>0</v>
      </c>
      <c r="L1332" s="60">
        <v>0</v>
      </c>
      <c r="M1332" s="60">
        <v>0</v>
      </c>
      <c r="N1332" s="61">
        <v>0</v>
      </c>
    </row>
    <row r="1333" spans="1:14" ht="15" x14ac:dyDescent="0.3">
      <c r="A1333" s="54" t="s">
        <v>178</v>
      </c>
      <c r="B1333" s="55" t="s">
        <v>45</v>
      </c>
      <c r="C1333" s="60">
        <v>3680040</v>
      </c>
      <c r="D1333" s="60">
        <v>-6501</v>
      </c>
      <c r="E1333" s="60">
        <v>0</v>
      </c>
      <c r="F1333" s="60">
        <v>0</v>
      </c>
      <c r="G1333" s="60">
        <v>0</v>
      </c>
      <c r="H1333" s="60">
        <v>3673539</v>
      </c>
      <c r="I1333" s="60">
        <v>-3673539</v>
      </c>
      <c r="J1333" s="60">
        <v>0</v>
      </c>
      <c r="K1333" s="60">
        <v>5501</v>
      </c>
      <c r="L1333" s="60">
        <v>-5501</v>
      </c>
      <c r="M1333" s="60">
        <v>0</v>
      </c>
      <c r="N1333" s="61">
        <v>0</v>
      </c>
    </row>
    <row r="1334" spans="1:14" ht="15" x14ac:dyDescent="0.3">
      <c r="A1334" s="54" t="s">
        <v>178</v>
      </c>
      <c r="B1334" s="55" t="s">
        <v>46</v>
      </c>
      <c r="C1334" s="60">
        <v>2914936</v>
      </c>
      <c r="D1334" s="60">
        <v>-9061</v>
      </c>
      <c r="E1334" s="60">
        <v>0</v>
      </c>
      <c r="F1334" s="60">
        <v>0</v>
      </c>
      <c r="G1334" s="60">
        <v>0</v>
      </c>
      <c r="H1334" s="60">
        <v>2905875</v>
      </c>
      <c r="I1334" s="60">
        <v>-2905875</v>
      </c>
      <c r="J1334" s="60">
        <v>0</v>
      </c>
      <c r="K1334" s="60">
        <v>0</v>
      </c>
      <c r="L1334" s="60">
        <v>0</v>
      </c>
      <c r="M1334" s="60">
        <v>0</v>
      </c>
      <c r="N1334" s="61">
        <v>0</v>
      </c>
    </row>
    <row r="1335" spans="1:14" ht="15" x14ac:dyDescent="0.3">
      <c r="A1335" s="54" t="s">
        <v>178</v>
      </c>
      <c r="B1335" s="55" t="s">
        <v>47</v>
      </c>
      <c r="C1335" s="60">
        <v>2792636</v>
      </c>
      <c r="D1335" s="60">
        <v>-2036</v>
      </c>
      <c r="E1335" s="60">
        <v>0</v>
      </c>
      <c r="F1335" s="60">
        <v>0</v>
      </c>
      <c r="G1335" s="60">
        <v>0</v>
      </c>
      <c r="H1335" s="60">
        <v>2790600</v>
      </c>
      <c r="I1335" s="60">
        <v>-2790600</v>
      </c>
      <c r="J1335" s="60">
        <v>0</v>
      </c>
      <c r="K1335" s="60">
        <v>1</v>
      </c>
      <c r="L1335" s="60">
        <v>-1</v>
      </c>
      <c r="M1335" s="60">
        <v>0</v>
      </c>
      <c r="N1335" s="61">
        <v>0</v>
      </c>
    </row>
    <row r="1336" spans="1:14" ht="15" x14ac:dyDescent="0.3">
      <c r="A1336" s="54" t="s">
        <v>178</v>
      </c>
      <c r="B1336" s="55" t="s">
        <v>48</v>
      </c>
      <c r="C1336" s="60">
        <v>2272112</v>
      </c>
      <c r="D1336" s="60">
        <v>-17116</v>
      </c>
      <c r="E1336" s="60">
        <v>0</v>
      </c>
      <c r="F1336" s="60">
        <v>0</v>
      </c>
      <c r="G1336" s="60">
        <v>0</v>
      </c>
      <c r="H1336" s="60">
        <v>2254996</v>
      </c>
      <c r="I1336" s="60">
        <v>-2254996</v>
      </c>
      <c r="J1336" s="60">
        <v>0</v>
      </c>
      <c r="K1336" s="60">
        <v>186548</v>
      </c>
      <c r="L1336" s="60">
        <v>-186548</v>
      </c>
      <c r="M1336" s="60">
        <v>0</v>
      </c>
      <c r="N1336" s="61">
        <v>0</v>
      </c>
    </row>
    <row r="1337" spans="1:14" ht="15" x14ac:dyDescent="0.3">
      <c r="A1337" s="54" t="s">
        <v>178</v>
      </c>
      <c r="B1337" s="55" t="s">
        <v>49</v>
      </c>
      <c r="C1337" s="60">
        <v>2357820</v>
      </c>
      <c r="D1337" s="60">
        <v>-61255</v>
      </c>
      <c r="E1337" s="60">
        <v>0</v>
      </c>
      <c r="F1337" s="60">
        <v>0</v>
      </c>
      <c r="G1337" s="60">
        <v>0</v>
      </c>
      <c r="H1337" s="60">
        <v>2296565</v>
      </c>
      <c r="I1337" s="60">
        <v>-2296565</v>
      </c>
      <c r="J1337" s="60">
        <v>0</v>
      </c>
      <c r="K1337" s="60">
        <v>476975</v>
      </c>
      <c r="L1337" s="60">
        <v>-476975</v>
      </c>
      <c r="M1337" s="60">
        <v>0</v>
      </c>
      <c r="N1337" s="61">
        <v>0</v>
      </c>
    </row>
    <row r="1338" spans="1:14" ht="15" x14ac:dyDescent="0.3">
      <c r="A1338" s="54" t="s">
        <v>178</v>
      </c>
      <c r="B1338" s="55" t="s">
        <v>50</v>
      </c>
      <c r="C1338" s="60">
        <v>2182090</v>
      </c>
      <c r="D1338" s="60">
        <v>-54263</v>
      </c>
      <c r="E1338" s="60">
        <v>0</v>
      </c>
      <c r="F1338" s="60">
        <v>0</v>
      </c>
      <c r="G1338" s="60">
        <v>0</v>
      </c>
      <c r="H1338" s="60">
        <v>2127827</v>
      </c>
      <c r="I1338" s="60">
        <v>-2127827</v>
      </c>
      <c r="J1338" s="60">
        <v>0</v>
      </c>
      <c r="K1338" s="60">
        <v>320053</v>
      </c>
      <c r="L1338" s="60">
        <v>-320053</v>
      </c>
      <c r="M1338" s="60">
        <v>0</v>
      </c>
      <c r="N1338" s="61">
        <v>0</v>
      </c>
    </row>
    <row r="1339" spans="1:14" ht="15" x14ac:dyDescent="0.3">
      <c r="A1339" s="54" t="s">
        <v>178</v>
      </c>
      <c r="B1339" s="55" t="s">
        <v>51</v>
      </c>
      <c r="C1339" s="60">
        <v>2253749</v>
      </c>
      <c r="D1339" s="60">
        <v>-79079</v>
      </c>
      <c r="E1339" s="60">
        <v>0</v>
      </c>
      <c r="F1339" s="60">
        <v>0</v>
      </c>
      <c r="G1339" s="60">
        <v>0</v>
      </c>
      <c r="H1339" s="60">
        <v>2174670</v>
      </c>
      <c r="I1339" s="60">
        <v>-2174670</v>
      </c>
      <c r="J1339" s="60">
        <v>0</v>
      </c>
      <c r="K1339" s="60">
        <v>102219</v>
      </c>
      <c r="L1339" s="60">
        <v>-102219</v>
      </c>
      <c r="M1339" s="60">
        <v>0</v>
      </c>
      <c r="N1339" s="61">
        <v>0</v>
      </c>
    </row>
    <row r="1340" spans="1:14" ht="15" x14ac:dyDescent="0.3">
      <c r="A1340" s="54" t="s">
        <v>178</v>
      </c>
      <c r="B1340" s="55" t="s">
        <v>52</v>
      </c>
      <c r="C1340" s="60">
        <v>1620431</v>
      </c>
      <c r="D1340" s="60">
        <v>-3697</v>
      </c>
      <c r="E1340" s="60">
        <v>0</v>
      </c>
      <c r="F1340" s="60">
        <v>0</v>
      </c>
      <c r="G1340" s="60">
        <v>0</v>
      </c>
      <c r="H1340" s="60">
        <v>1616734</v>
      </c>
      <c r="I1340" s="60">
        <v>-1616734</v>
      </c>
      <c r="J1340" s="60">
        <v>0</v>
      </c>
      <c r="K1340" s="60">
        <v>98438</v>
      </c>
      <c r="L1340" s="60">
        <v>-98438</v>
      </c>
      <c r="M1340" s="60">
        <v>0</v>
      </c>
      <c r="N1340" s="61">
        <v>0</v>
      </c>
    </row>
    <row r="1341" spans="1:14" ht="15" x14ac:dyDescent="0.3">
      <c r="A1341" s="54" t="s">
        <v>178</v>
      </c>
      <c r="B1341" s="55" t="s">
        <v>53</v>
      </c>
      <c r="C1341" s="60">
        <v>1129898</v>
      </c>
      <c r="D1341" s="60">
        <v>-4076</v>
      </c>
      <c r="E1341" s="60">
        <v>0</v>
      </c>
      <c r="F1341" s="60">
        <v>0</v>
      </c>
      <c r="G1341" s="60">
        <v>0</v>
      </c>
      <c r="H1341" s="60">
        <v>1125822</v>
      </c>
      <c r="I1341" s="60">
        <v>-1125822</v>
      </c>
      <c r="J1341" s="60">
        <v>0</v>
      </c>
      <c r="K1341" s="60">
        <v>0</v>
      </c>
      <c r="L1341" s="60">
        <v>0</v>
      </c>
      <c r="M1341" s="60">
        <v>0</v>
      </c>
      <c r="N1341" s="61">
        <v>0</v>
      </c>
    </row>
    <row r="1342" spans="1:14" ht="15" x14ac:dyDescent="0.3">
      <c r="A1342" s="54" t="s">
        <v>178</v>
      </c>
      <c r="B1342" s="55" t="s">
        <v>54</v>
      </c>
      <c r="C1342" s="60">
        <v>999325</v>
      </c>
      <c r="D1342" s="60">
        <v>-5027</v>
      </c>
      <c r="E1342" s="60">
        <v>0</v>
      </c>
      <c r="F1342" s="60">
        <v>0</v>
      </c>
      <c r="G1342" s="60">
        <v>0</v>
      </c>
      <c r="H1342" s="60">
        <v>994298</v>
      </c>
      <c r="I1342" s="60">
        <v>-994298</v>
      </c>
      <c r="J1342" s="60">
        <v>0</v>
      </c>
      <c r="K1342" s="60">
        <v>0</v>
      </c>
      <c r="L1342" s="60">
        <v>0</v>
      </c>
      <c r="M1342" s="60">
        <v>0</v>
      </c>
      <c r="N1342" s="61">
        <v>0</v>
      </c>
    </row>
    <row r="1343" spans="1:14" ht="15" x14ac:dyDescent="0.3">
      <c r="A1343" s="54" t="s">
        <v>178</v>
      </c>
      <c r="B1343" s="55" t="s">
        <v>55</v>
      </c>
      <c r="C1343" s="60">
        <v>604614</v>
      </c>
      <c r="D1343" s="60">
        <v>-3999</v>
      </c>
      <c r="E1343" s="60">
        <v>0</v>
      </c>
      <c r="F1343" s="60">
        <v>0</v>
      </c>
      <c r="G1343" s="60">
        <v>0</v>
      </c>
      <c r="H1343" s="60">
        <v>600615</v>
      </c>
      <c r="I1343" s="60">
        <v>-600615</v>
      </c>
      <c r="J1343" s="60">
        <v>0</v>
      </c>
      <c r="K1343" s="60">
        <v>0</v>
      </c>
      <c r="L1343" s="60">
        <v>0</v>
      </c>
      <c r="M1343" s="60">
        <v>0</v>
      </c>
      <c r="N1343" s="61">
        <v>0</v>
      </c>
    </row>
    <row r="1344" spans="1:14" ht="15" x14ac:dyDescent="0.3">
      <c r="A1344" s="54" t="s">
        <v>178</v>
      </c>
      <c r="B1344" s="55" t="s">
        <v>56</v>
      </c>
      <c r="C1344" s="60">
        <v>599855</v>
      </c>
      <c r="D1344" s="60">
        <v>-3745</v>
      </c>
      <c r="E1344" s="60">
        <v>0</v>
      </c>
      <c r="F1344" s="60">
        <v>0</v>
      </c>
      <c r="G1344" s="60">
        <v>0</v>
      </c>
      <c r="H1344" s="60">
        <v>596110</v>
      </c>
      <c r="I1344" s="60">
        <v>-596110</v>
      </c>
      <c r="J1344" s="60">
        <v>0</v>
      </c>
      <c r="K1344" s="60">
        <v>0</v>
      </c>
      <c r="L1344" s="60">
        <v>0</v>
      </c>
      <c r="M1344" s="60">
        <v>0</v>
      </c>
      <c r="N1344" s="61">
        <v>0</v>
      </c>
    </row>
    <row r="1345" spans="1:14" ht="15" x14ac:dyDescent="0.3">
      <c r="A1345" s="54" t="s">
        <v>178</v>
      </c>
      <c r="B1345" s="55" t="s">
        <v>57</v>
      </c>
      <c r="C1345" s="60">
        <v>484808</v>
      </c>
      <c r="D1345" s="60">
        <v>-4204</v>
      </c>
      <c r="E1345" s="60">
        <v>0</v>
      </c>
      <c r="F1345" s="60">
        <v>0</v>
      </c>
      <c r="G1345" s="60">
        <v>0</v>
      </c>
      <c r="H1345" s="60">
        <v>480604</v>
      </c>
      <c r="I1345" s="60">
        <v>-480604</v>
      </c>
      <c r="J1345" s="60">
        <v>0</v>
      </c>
      <c r="K1345" s="60">
        <v>0</v>
      </c>
      <c r="L1345" s="60">
        <v>0</v>
      </c>
      <c r="M1345" s="60">
        <v>0</v>
      </c>
      <c r="N1345" s="61">
        <v>0</v>
      </c>
    </row>
    <row r="1346" spans="1:14" ht="15" x14ac:dyDescent="0.3">
      <c r="A1346" s="54" t="s">
        <v>178</v>
      </c>
      <c r="B1346" s="55" t="s">
        <v>58</v>
      </c>
      <c r="C1346" s="60">
        <v>93444</v>
      </c>
      <c r="D1346" s="60">
        <v>-243</v>
      </c>
      <c r="E1346" s="60">
        <v>0</v>
      </c>
      <c r="F1346" s="60">
        <v>0</v>
      </c>
      <c r="G1346" s="60">
        <v>0</v>
      </c>
      <c r="H1346" s="60">
        <v>93201</v>
      </c>
      <c r="I1346" s="60">
        <v>-93201</v>
      </c>
      <c r="J1346" s="60">
        <v>0</v>
      </c>
      <c r="K1346" s="60">
        <v>0</v>
      </c>
      <c r="L1346" s="60">
        <v>0</v>
      </c>
      <c r="M1346" s="60">
        <v>0</v>
      </c>
      <c r="N1346" s="61">
        <v>0</v>
      </c>
    </row>
    <row r="1347" spans="1:14" ht="15" x14ac:dyDescent="0.3">
      <c r="A1347" s="54" t="s">
        <v>179</v>
      </c>
      <c r="B1347" s="55" t="s">
        <v>51</v>
      </c>
      <c r="C1347" s="60">
        <v>8856</v>
      </c>
      <c r="D1347" s="60">
        <v>0</v>
      </c>
      <c r="E1347" s="60">
        <v>0</v>
      </c>
      <c r="F1347" s="60">
        <v>0</v>
      </c>
      <c r="G1347" s="60">
        <v>0</v>
      </c>
      <c r="H1347" s="60">
        <v>8856</v>
      </c>
      <c r="I1347" s="60">
        <v>-8856</v>
      </c>
      <c r="J1347" s="60">
        <v>0</v>
      </c>
      <c r="K1347" s="60">
        <v>0</v>
      </c>
      <c r="L1347" s="60">
        <v>0</v>
      </c>
      <c r="M1347" s="60">
        <v>0</v>
      </c>
      <c r="N1347" s="61">
        <v>0</v>
      </c>
    </row>
    <row r="1348" spans="1:14" ht="15" x14ac:dyDescent="0.3">
      <c r="A1348" s="54" t="s">
        <v>179</v>
      </c>
      <c r="B1348" s="55" t="s">
        <v>52</v>
      </c>
      <c r="C1348" s="60">
        <v>15506</v>
      </c>
      <c r="D1348" s="60">
        <v>-699</v>
      </c>
      <c r="E1348" s="60">
        <v>0</v>
      </c>
      <c r="F1348" s="60">
        <v>0</v>
      </c>
      <c r="G1348" s="60">
        <v>0</v>
      </c>
      <c r="H1348" s="60">
        <v>14807</v>
      </c>
      <c r="I1348" s="60">
        <v>-14807</v>
      </c>
      <c r="J1348" s="60">
        <v>0</v>
      </c>
      <c r="K1348" s="60">
        <v>0</v>
      </c>
      <c r="L1348" s="60">
        <v>0</v>
      </c>
      <c r="M1348" s="60">
        <v>0</v>
      </c>
      <c r="N1348" s="61">
        <v>0</v>
      </c>
    </row>
    <row r="1349" spans="1:14" ht="15" x14ac:dyDescent="0.3">
      <c r="A1349" s="54" t="s">
        <v>179</v>
      </c>
      <c r="B1349" s="55" t="s">
        <v>57</v>
      </c>
      <c r="C1349" s="60">
        <v>40223</v>
      </c>
      <c r="D1349" s="60">
        <v>-22</v>
      </c>
      <c r="E1349" s="60">
        <v>0</v>
      </c>
      <c r="F1349" s="60">
        <v>0</v>
      </c>
      <c r="G1349" s="60">
        <v>0</v>
      </c>
      <c r="H1349" s="60">
        <v>40201</v>
      </c>
      <c r="I1349" s="60">
        <v>-40201</v>
      </c>
      <c r="J1349" s="60">
        <v>0</v>
      </c>
      <c r="K1349" s="60">
        <v>0</v>
      </c>
      <c r="L1349" s="60">
        <v>0</v>
      </c>
      <c r="M1349" s="60">
        <v>0</v>
      </c>
      <c r="N1349" s="61">
        <v>0</v>
      </c>
    </row>
    <row r="1350" spans="1:14" ht="15" x14ac:dyDescent="0.3">
      <c r="A1350" s="54" t="s">
        <v>179</v>
      </c>
      <c r="B1350" s="55" t="s">
        <v>58</v>
      </c>
      <c r="C1350" s="60">
        <v>258945</v>
      </c>
      <c r="D1350" s="60">
        <v>-62395</v>
      </c>
      <c r="E1350" s="60">
        <v>0</v>
      </c>
      <c r="F1350" s="60">
        <v>0</v>
      </c>
      <c r="G1350" s="60">
        <v>0</v>
      </c>
      <c r="H1350" s="60">
        <v>196550</v>
      </c>
      <c r="I1350" s="60">
        <v>-196550</v>
      </c>
      <c r="J1350" s="60">
        <v>0</v>
      </c>
      <c r="K1350" s="60">
        <v>58331</v>
      </c>
      <c r="L1350" s="60">
        <v>-58331</v>
      </c>
      <c r="M1350" s="60">
        <v>0</v>
      </c>
      <c r="N1350" s="61">
        <v>0</v>
      </c>
    </row>
    <row r="1351" spans="1:14" ht="15" x14ac:dyDescent="0.3">
      <c r="A1351" s="54" t="s">
        <v>179</v>
      </c>
      <c r="B1351" s="55" t="s">
        <v>59</v>
      </c>
      <c r="C1351" s="60">
        <v>4307</v>
      </c>
      <c r="D1351" s="60">
        <v>-431</v>
      </c>
      <c r="E1351" s="60">
        <v>0</v>
      </c>
      <c r="F1351" s="60">
        <v>0</v>
      </c>
      <c r="G1351" s="60">
        <v>0</v>
      </c>
      <c r="H1351" s="60">
        <v>3876</v>
      </c>
      <c r="I1351" s="60">
        <v>-3876</v>
      </c>
      <c r="J1351" s="60">
        <v>0</v>
      </c>
      <c r="K1351" s="60">
        <v>713</v>
      </c>
      <c r="L1351" s="60">
        <v>-713</v>
      </c>
      <c r="M1351" s="60">
        <v>0</v>
      </c>
      <c r="N1351" s="61">
        <v>0</v>
      </c>
    </row>
    <row r="1352" spans="1:14" ht="15" x14ac:dyDescent="0.3">
      <c r="A1352" s="54" t="s">
        <v>356</v>
      </c>
      <c r="B1352" s="55" t="s">
        <v>382</v>
      </c>
      <c r="C1352" s="60">
        <v>24853649</v>
      </c>
      <c r="D1352" s="60">
        <v>0</v>
      </c>
      <c r="E1352" s="60">
        <v>0</v>
      </c>
      <c r="F1352" s="60">
        <v>0</v>
      </c>
      <c r="G1352" s="60">
        <v>0</v>
      </c>
      <c r="H1352" s="60">
        <v>24853649</v>
      </c>
      <c r="I1352" s="60">
        <v>0</v>
      </c>
      <c r="J1352" s="60">
        <v>24853649</v>
      </c>
      <c r="K1352" s="60">
        <v>0</v>
      </c>
      <c r="L1352" s="60">
        <v>0</v>
      </c>
      <c r="M1352" s="60">
        <v>0</v>
      </c>
      <c r="N1352" s="61">
        <v>24853649</v>
      </c>
    </row>
    <row r="1353" spans="1:14" ht="15" x14ac:dyDescent="0.3">
      <c r="A1353" s="54" t="s">
        <v>356</v>
      </c>
      <c r="B1353" s="55" t="s">
        <v>383</v>
      </c>
      <c r="C1353" s="60">
        <v>23446425</v>
      </c>
      <c r="D1353" s="60">
        <v>-231</v>
      </c>
      <c r="E1353" s="60">
        <v>0</v>
      </c>
      <c r="F1353" s="60">
        <v>-76210</v>
      </c>
      <c r="G1353" s="60">
        <v>-60223</v>
      </c>
      <c r="H1353" s="60">
        <v>23309761</v>
      </c>
      <c r="I1353" s="60">
        <v>-22944615</v>
      </c>
      <c r="J1353" s="60">
        <v>365146</v>
      </c>
      <c r="K1353" s="60">
        <v>36632</v>
      </c>
      <c r="L1353" s="60">
        <v>0</v>
      </c>
      <c r="M1353" s="60">
        <v>36632</v>
      </c>
      <c r="N1353" s="61">
        <v>328514</v>
      </c>
    </row>
    <row r="1354" spans="1:14" ht="15" x14ac:dyDescent="0.3">
      <c r="A1354" s="54" t="s">
        <v>356</v>
      </c>
      <c r="B1354" s="55" t="s">
        <v>363</v>
      </c>
      <c r="C1354" s="60">
        <v>23505077</v>
      </c>
      <c r="D1354" s="60">
        <v>-124261</v>
      </c>
      <c r="E1354" s="60">
        <v>0</v>
      </c>
      <c r="F1354" s="60">
        <v>-281902</v>
      </c>
      <c r="G1354" s="60">
        <v>0</v>
      </c>
      <c r="H1354" s="60">
        <v>23098914</v>
      </c>
      <c r="I1354" s="60">
        <v>-23098914</v>
      </c>
      <c r="J1354" s="60">
        <v>0</v>
      </c>
      <c r="K1354" s="60">
        <v>302475</v>
      </c>
      <c r="L1354" s="60">
        <v>-4497</v>
      </c>
      <c r="M1354" s="60">
        <v>297978</v>
      </c>
      <c r="N1354" s="61">
        <v>-297978</v>
      </c>
    </row>
    <row r="1355" spans="1:14" ht="15" x14ac:dyDescent="0.3">
      <c r="A1355" s="54" t="s">
        <v>356</v>
      </c>
      <c r="B1355" s="55" t="s">
        <v>361</v>
      </c>
      <c r="C1355" s="60">
        <v>20381740</v>
      </c>
      <c r="D1355" s="60">
        <v>-607024</v>
      </c>
      <c r="E1355" s="60">
        <v>0</v>
      </c>
      <c r="F1355" s="60">
        <v>-332636</v>
      </c>
      <c r="G1355" s="60">
        <v>0</v>
      </c>
      <c r="H1355" s="60">
        <v>19442080</v>
      </c>
      <c r="I1355" s="60">
        <v>-19442080</v>
      </c>
      <c r="J1355" s="60">
        <v>0</v>
      </c>
      <c r="K1355" s="60">
        <v>1055496</v>
      </c>
      <c r="L1355" s="60">
        <v>-191019</v>
      </c>
      <c r="M1355" s="60">
        <v>864477</v>
      </c>
      <c r="N1355" s="61">
        <v>-864477</v>
      </c>
    </row>
    <row r="1356" spans="1:14" ht="15" x14ac:dyDescent="0.3">
      <c r="A1356" s="54" t="s">
        <v>356</v>
      </c>
      <c r="B1356" s="55" t="s">
        <v>355</v>
      </c>
      <c r="C1356" s="60">
        <v>10851939</v>
      </c>
      <c r="D1356" s="60">
        <v>-583421</v>
      </c>
      <c r="E1356" s="60">
        <v>0</v>
      </c>
      <c r="F1356" s="60">
        <v>-255733</v>
      </c>
      <c r="G1356" s="60">
        <v>0</v>
      </c>
      <c r="H1356" s="60">
        <v>10012785</v>
      </c>
      <c r="I1356" s="60">
        <v>-10012785</v>
      </c>
      <c r="J1356" s="60">
        <v>0</v>
      </c>
      <c r="K1356" s="60">
        <v>826563</v>
      </c>
      <c r="L1356" s="60">
        <v>-59251</v>
      </c>
      <c r="M1356" s="60">
        <v>767312</v>
      </c>
      <c r="N1356" s="61">
        <v>-767312</v>
      </c>
    </row>
    <row r="1357" spans="1:14" ht="15" x14ac:dyDescent="0.3">
      <c r="A1357" s="54" t="s">
        <v>356</v>
      </c>
      <c r="B1357" s="55" t="s">
        <v>64</v>
      </c>
      <c r="C1357" s="60">
        <v>11426749</v>
      </c>
      <c r="D1357" s="60">
        <v>-851907</v>
      </c>
      <c r="E1357" s="60">
        <v>0</v>
      </c>
      <c r="F1357" s="60">
        <v>-616601</v>
      </c>
      <c r="G1357" s="60">
        <v>0</v>
      </c>
      <c r="H1357" s="60">
        <v>9958241</v>
      </c>
      <c r="I1357" s="60">
        <v>-9958241</v>
      </c>
      <c r="J1357" s="60">
        <v>0</v>
      </c>
      <c r="K1357" s="60">
        <v>1439561</v>
      </c>
      <c r="L1357" s="60">
        <v>-995844</v>
      </c>
      <c r="M1357" s="60">
        <v>443717</v>
      </c>
      <c r="N1357" s="61">
        <v>-443717</v>
      </c>
    </row>
    <row r="1358" spans="1:14" ht="15" x14ac:dyDescent="0.3">
      <c r="A1358" s="54" t="s">
        <v>356</v>
      </c>
      <c r="B1358" s="55" t="s">
        <v>65</v>
      </c>
      <c r="C1358" s="60">
        <v>13287415</v>
      </c>
      <c r="D1358" s="60">
        <v>-754672</v>
      </c>
      <c r="E1358" s="60">
        <v>0</v>
      </c>
      <c r="F1358" s="60">
        <v>-643322</v>
      </c>
      <c r="G1358" s="60">
        <v>-4008</v>
      </c>
      <c r="H1358" s="60">
        <v>11885413</v>
      </c>
      <c r="I1358" s="60">
        <v>-11885413</v>
      </c>
      <c r="J1358" s="60">
        <v>0</v>
      </c>
      <c r="K1358" s="60">
        <v>1361133</v>
      </c>
      <c r="L1358" s="60">
        <v>-1038743</v>
      </c>
      <c r="M1358" s="60">
        <v>322390</v>
      </c>
      <c r="N1358" s="61">
        <v>-322390</v>
      </c>
    </row>
    <row r="1359" spans="1:14" ht="15" x14ac:dyDescent="0.3">
      <c r="A1359" s="54" t="s">
        <v>356</v>
      </c>
      <c r="B1359" s="55" t="s">
        <v>66</v>
      </c>
      <c r="C1359" s="60">
        <v>1404055</v>
      </c>
      <c r="D1359" s="60">
        <v>-1679</v>
      </c>
      <c r="E1359" s="60">
        <v>0</v>
      </c>
      <c r="F1359" s="60">
        <v>-178740</v>
      </c>
      <c r="G1359" s="60">
        <v>0</v>
      </c>
      <c r="H1359" s="60">
        <v>1223636</v>
      </c>
      <c r="I1359" s="60">
        <v>-1223636</v>
      </c>
      <c r="J1359" s="60">
        <v>0</v>
      </c>
      <c r="K1359" s="60">
        <v>179084</v>
      </c>
      <c r="L1359" s="60">
        <v>-344</v>
      </c>
      <c r="M1359" s="60">
        <v>178740</v>
      </c>
      <c r="N1359" s="61">
        <v>-178740</v>
      </c>
    </row>
    <row r="1360" spans="1:14" ht="15" x14ac:dyDescent="0.3">
      <c r="A1360" s="54" t="s">
        <v>180</v>
      </c>
      <c r="B1360" s="55" t="s">
        <v>45</v>
      </c>
      <c r="C1360" s="60">
        <v>126355</v>
      </c>
      <c r="D1360" s="60">
        <v>0</v>
      </c>
      <c r="E1360" s="60">
        <v>0</v>
      </c>
      <c r="F1360" s="60">
        <v>0</v>
      </c>
      <c r="G1360" s="60">
        <v>0</v>
      </c>
      <c r="H1360" s="60">
        <v>126355</v>
      </c>
      <c r="I1360" s="60">
        <v>-126355</v>
      </c>
      <c r="J1360" s="60">
        <v>0</v>
      </c>
      <c r="K1360" s="60">
        <v>0</v>
      </c>
      <c r="L1360" s="60">
        <v>0</v>
      </c>
      <c r="M1360" s="60">
        <v>0</v>
      </c>
      <c r="N1360" s="61">
        <v>0</v>
      </c>
    </row>
    <row r="1361" spans="1:14" ht="15" x14ac:dyDescent="0.3">
      <c r="A1361" s="54" t="s">
        <v>180</v>
      </c>
      <c r="B1361" s="55" t="s">
        <v>46</v>
      </c>
      <c r="C1361" s="60">
        <v>6740993</v>
      </c>
      <c r="D1361" s="60">
        <v>-65795</v>
      </c>
      <c r="E1361" s="60">
        <v>0</v>
      </c>
      <c r="F1361" s="60">
        <v>0</v>
      </c>
      <c r="G1361" s="60">
        <v>0</v>
      </c>
      <c r="H1361" s="60">
        <v>6675198</v>
      </c>
      <c r="I1361" s="60">
        <v>-6675198</v>
      </c>
      <c r="J1361" s="60">
        <v>0</v>
      </c>
      <c r="K1361" s="60">
        <v>0</v>
      </c>
      <c r="L1361" s="60">
        <v>0</v>
      </c>
      <c r="M1361" s="60">
        <v>0</v>
      </c>
      <c r="N1361" s="61">
        <v>0</v>
      </c>
    </row>
    <row r="1362" spans="1:14" ht="15" x14ac:dyDescent="0.3">
      <c r="A1362" s="54" t="s">
        <v>180</v>
      </c>
      <c r="B1362" s="55" t="s">
        <v>47</v>
      </c>
      <c r="C1362" s="60">
        <v>3038640</v>
      </c>
      <c r="D1362" s="60">
        <v>-30022</v>
      </c>
      <c r="E1362" s="60">
        <v>0</v>
      </c>
      <c r="F1362" s="60">
        <v>0</v>
      </c>
      <c r="G1362" s="60">
        <v>0</v>
      </c>
      <c r="H1362" s="60">
        <v>3008618</v>
      </c>
      <c r="I1362" s="60">
        <v>-3008618</v>
      </c>
      <c r="J1362" s="60">
        <v>0</v>
      </c>
      <c r="K1362" s="60">
        <v>0</v>
      </c>
      <c r="L1362" s="60">
        <v>0</v>
      </c>
      <c r="M1362" s="60">
        <v>0</v>
      </c>
      <c r="N1362" s="61">
        <v>0</v>
      </c>
    </row>
    <row r="1363" spans="1:14" ht="15" x14ac:dyDescent="0.3">
      <c r="A1363" s="54" t="s">
        <v>180</v>
      </c>
      <c r="B1363" s="55" t="s">
        <v>48</v>
      </c>
      <c r="C1363" s="60">
        <v>70053</v>
      </c>
      <c r="D1363" s="60">
        <v>0</v>
      </c>
      <c r="E1363" s="60">
        <v>0</v>
      </c>
      <c r="F1363" s="60">
        <v>0</v>
      </c>
      <c r="G1363" s="60">
        <v>0</v>
      </c>
      <c r="H1363" s="60">
        <v>70053</v>
      </c>
      <c r="I1363" s="60">
        <v>-70053</v>
      </c>
      <c r="J1363" s="60">
        <v>0</v>
      </c>
      <c r="K1363" s="60">
        <v>0</v>
      </c>
      <c r="L1363" s="60">
        <v>0</v>
      </c>
      <c r="M1363" s="60">
        <v>0</v>
      </c>
      <c r="N1363" s="61">
        <v>0</v>
      </c>
    </row>
    <row r="1364" spans="1:14" ht="15" x14ac:dyDescent="0.3">
      <c r="A1364" s="54" t="s">
        <v>180</v>
      </c>
      <c r="B1364" s="55" t="s">
        <v>49</v>
      </c>
      <c r="C1364" s="60">
        <v>4292</v>
      </c>
      <c r="D1364" s="60">
        <v>0</v>
      </c>
      <c r="E1364" s="60">
        <v>0</v>
      </c>
      <c r="F1364" s="60">
        <v>0</v>
      </c>
      <c r="G1364" s="60">
        <v>0</v>
      </c>
      <c r="H1364" s="60">
        <v>4292</v>
      </c>
      <c r="I1364" s="60">
        <v>-4292</v>
      </c>
      <c r="J1364" s="60">
        <v>0</v>
      </c>
      <c r="K1364" s="60">
        <v>0</v>
      </c>
      <c r="L1364" s="60">
        <v>0</v>
      </c>
      <c r="M1364" s="60">
        <v>0</v>
      </c>
      <c r="N1364" s="61">
        <v>0</v>
      </c>
    </row>
    <row r="1365" spans="1:14" ht="15" x14ac:dyDescent="0.3">
      <c r="A1365" s="54" t="s">
        <v>181</v>
      </c>
      <c r="B1365" s="55" t="s">
        <v>382</v>
      </c>
      <c r="C1365" s="60">
        <v>569294</v>
      </c>
      <c r="D1365" s="60">
        <v>0</v>
      </c>
      <c r="E1365" s="60">
        <v>0</v>
      </c>
      <c r="F1365" s="60">
        <v>0</v>
      </c>
      <c r="G1365" s="60">
        <v>0</v>
      </c>
      <c r="H1365" s="60">
        <v>569294</v>
      </c>
      <c r="I1365" s="60">
        <v>0</v>
      </c>
      <c r="J1365" s="60">
        <v>569294</v>
      </c>
      <c r="K1365" s="60">
        <v>0</v>
      </c>
      <c r="L1365" s="60">
        <v>0</v>
      </c>
      <c r="M1365" s="60">
        <v>0</v>
      </c>
      <c r="N1365" s="62">
        <v>569294</v>
      </c>
    </row>
    <row r="1366" spans="1:14" ht="15" x14ac:dyDescent="0.3">
      <c r="A1366" s="54" t="s">
        <v>181</v>
      </c>
      <c r="B1366" s="55" t="s">
        <v>383</v>
      </c>
      <c r="C1366" s="60">
        <v>557553</v>
      </c>
      <c r="D1366" s="60">
        <v>0</v>
      </c>
      <c r="E1366" s="60">
        <v>0</v>
      </c>
      <c r="F1366" s="60">
        <v>0</v>
      </c>
      <c r="G1366" s="60">
        <v>-585</v>
      </c>
      <c r="H1366" s="60">
        <v>556968</v>
      </c>
      <c r="I1366" s="60">
        <v>-553666</v>
      </c>
      <c r="J1366" s="60">
        <v>3302</v>
      </c>
      <c r="K1366" s="60">
        <v>0</v>
      </c>
      <c r="L1366" s="60">
        <v>0</v>
      </c>
      <c r="M1366" s="60">
        <v>0</v>
      </c>
      <c r="N1366" s="61">
        <v>3302</v>
      </c>
    </row>
    <row r="1367" spans="1:14" ht="15" x14ac:dyDescent="0.3">
      <c r="A1367" s="54" t="s">
        <v>181</v>
      </c>
      <c r="B1367" s="55" t="s">
        <v>363</v>
      </c>
      <c r="C1367" s="60">
        <v>599400</v>
      </c>
      <c r="D1367" s="60">
        <v>-907</v>
      </c>
      <c r="E1367" s="60">
        <v>0</v>
      </c>
      <c r="F1367" s="60">
        <v>0</v>
      </c>
      <c r="G1367" s="60">
        <v>0</v>
      </c>
      <c r="H1367" s="60">
        <v>598493</v>
      </c>
      <c r="I1367" s="60">
        <v>-598493</v>
      </c>
      <c r="J1367" s="60">
        <v>0</v>
      </c>
      <c r="K1367" s="60">
        <v>0</v>
      </c>
      <c r="L1367" s="60">
        <v>0</v>
      </c>
      <c r="M1367" s="60">
        <v>0</v>
      </c>
      <c r="N1367" s="61">
        <v>0</v>
      </c>
    </row>
    <row r="1368" spans="1:14" ht="15" x14ac:dyDescent="0.3">
      <c r="A1368" s="54" t="s">
        <v>181</v>
      </c>
      <c r="B1368" s="55" t="s">
        <v>361</v>
      </c>
      <c r="C1368" s="60">
        <v>621944</v>
      </c>
      <c r="D1368" s="60">
        <v>-164</v>
      </c>
      <c r="E1368" s="60">
        <v>0</v>
      </c>
      <c r="F1368" s="60">
        <v>0</v>
      </c>
      <c r="G1368" s="60">
        <v>0</v>
      </c>
      <c r="H1368" s="60">
        <v>621780</v>
      </c>
      <c r="I1368" s="60">
        <v>-621780</v>
      </c>
      <c r="J1368" s="60">
        <v>0</v>
      </c>
      <c r="K1368" s="60">
        <v>0</v>
      </c>
      <c r="L1368" s="60">
        <v>0</v>
      </c>
      <c r="M1368" s="60">
        <v>0</v>
      </c>
      <c r="N1368" s="61">
        <v>0</v>
      </c>
    </row>
    <row r="1369" spans="1:14" ht="15" x14ac:dyDescent="0.3">
      <c r="A1369" s="54" t="s">
        <v>181</v>
      </c>
      <c r="B1369" s="55" t="s">
        <v>355</v>
      </c>
      <c r="C1369" s="60">
        <v>542615</v>
      </c>
      <c r="D1369" s="60">
        <v>0</v>
      </c>
      <c r="E1369" s="60">
        <v>0</v>
      </c>
      <c r="F1369" s="60">
        <v>0</v>
      </c>
      <c r="G1369" s="60">
        <v>0</v>
      </c>
      <c r="H1369" s="60">
        <v>542615</v>
      </c>
      <c r="I1369" s="60">
        <v>-542615</v>
      </c>
      <c r="J1369" s="60">
        <v>0</v>
      </c>
      <c r="K1369" s="60">
        <v>0</v>
      </c>
      <c r="L1369" s="60">
        <v>0</v>
      </c>
      <c r="M1369" s="60">
        <v>0</v>
      </c>
      <c r="N1369" s="61">
        <v>0</v>
      </c>
    </row>
    <row r="1370" spans="1:14" ht="15" x14ac:dyDescent="0.3">
      <c r="A1370" s="54" t="s">
        <v>181</v>
      </c>
      <c r="B1370" s="55" t="s">
        <v>64</v>
      </c>
      <c r="C1370" s="60">
        <v>545765</v>
      </c>
      <c r="D1370" s="60">
        <v>-3647</v>
      </c>
      <c r="E1370" s="60">
        <v>0</v>
      </c>
      <c r="F1370" s="60">
        <v>0</v>
      </c>
      <c r="G1370" s="60">
        <v>0</v>
      </c>
      <c r="H1370" s="60">
        <v>542118</v>
      </c>
      <c r="I1370" s="60">
        <v>-542118</v>
      </c>
      <c r="J1370" s="60">
        <v>0</v>
      </c>
      <c r="K1370" s="60">
        <v>4962</v>
      </c>
      <c r="L1370" s="60">
        <v>-4962</v>
      </c>
      <c r="M1370" s="60">
        <v>0</v>
      </c>
      <c r="N1370" s="61">
        <v>0</v>
      </c>
    </row>
    <row r="1371" spans="1:14" ht="15" x14ac:dyDescent="0.3">
      <c r="A1371" s="54" t="s">
        <v>181</v>
      </c>
      <c r="B1371" s="55" t="s">
        <v>65</v>
      </c>
      <c r="C1371" s="60">
        <v>589679</v>
      </c>
      <c r="D1371" s="60">
        <v>-595</v>
      </c>
      <c r="E1371" s="60">
        <v>0</v>
      </c>
      <c r="F1371" s="60">
        <v>0</v>
      </c>
      <c r="G1371" s="60">
        <v>0</v>
      </c>
      <c r="H1371" s="60">
        <v>589084</v>
      </c>
      <c r="I1371" s="60">
        <v>-589084</v>
      </c>
      <c r="J1371" s="60">
        <v>0</v>
      </c>
      <c r="K1371" s="60">
        <v>0</v>
      </c>
      <c r="L1371" s="60">
        <v>0</v>
      </c>
      <c r="M1371" s="60">
        <v>0</v>
      </c>
      <c r="N1371" s="61">
        <v>0</v>
      </c>
    </row>
    <row r="1372" spans="1:14" ht="15" x14ac:dyDescent="0.3">
      <c r="A1372" s="54" t="s">
        <v>181</v>
      </c>
      <c r="B1372" s="55" t="s">
        <v>66</v>
      </c>
      <c r="C1372" s="60">
        <v>604972</v>
      </c>
      <c r="D1372" s="60">
        <v>-1678</v>
      </c>
      <c r="E1372" s="60">
        <v>0</v>
      </c>
      <c r="F1372" s="60">
        <v>0</v>
      </c>
      <c r="G1372" s="60">
        <v>0</v>
      </c>
      <c r="H1372" s="60">
        <v>603294</v>
      </c>
      <c r="I1372" s="60">
        <v>-603294</v>
      </c>
      <c r="J1372" s="60">
        <v>0</v>
      </c>
      <c r="K1372" s="60">
        <v>0</v>
      </c>
      <c r="L1372" s="60">
        <v>0</v>
      </c>
      <c r="M1372" s="60">
        <v>0</v>
      </c>
      <c r="N1372" s="61">
        <v>0</v>
      </c>
    </row>
    <row r="1373" spans="1:14" ht="15" x14ac:dyDescent="0.3">
      <c r="A1373" s="54" t="s">
        <v>181</v>
      </c>
      <c r="B1373" s="55" t="s">
        <v>38</v>
      </c>
      <c r="C1373" s="60">
        <v>518312</v>
      </c>
      <c r="D1373" s="60">
        <v>-9007</v>
      </c>
      <c r="E1373" s="60">
        <v>0</v>
      </c>
      <c r="F1373" s="60">
        <v>0</v>
      </c>
      <c r="G1373" s="60">
        <v>0</v>
      </c>
      <c r="H1373" s="60">
        <v>509305</v>
      </c>
      <c r="I1373" s="60">
        <v>-509305</v>
      </c>
      <c r="J1373" s="60">
        <v>0</v>
      </c>
      <c r="K1373" s="60">
        <v>8247</v>
      </c>
      <c r="L1373" s="60">
        <v>-8247</v>
      </c>
      <c r="M1373" s="60">
        <v>0</v>
      </c>
      <c r="N1373" s="62">
        <v>0</v>
      </c>
    </row>
    <row r="1374" spans="1:14" ht="15" x14ac:dyDescent="0.3">
      <c r="A1374" s="54" t="s">
        <v>181</v>
      </c>
      <c r="B1374" s="55" t="s">
        <v>67</v>
      </c>
      <c r="C1374" s="60">
        <v>488062</v>
      </c>
      <c r="D1374" s="60">
        <v>-354</v>
      </c>
      <c r="E1374" s="60">
        <v>0</v>
      </c>
      <c r="F1374" s="60">
        <v>0</v>
      </c>
      <c r="G1374" s="60">
        <v>0</v>
      </c>
      <c r="H1374" s="60">
        <v>487708</v>
      </c>
      <c r="I1374" s="60">
        <v>-487708</v>
      </c>
      <c r="J1374" s="60">
        <v>0</v>
      </c>
      <c r="K1374" s="60">
        <v>0</v>
      </c>
      <c r="L1374" s="60">
        <v>0</v>
      </c>
      <c r="M1374" s="60">
        <v>0</v>
      </c>
      <c r="N1374" s="62">
        <v>0</v>
      </c>
    </row>
    <row r="1375" spans="1:14" ht="15" x14ac:dyDescent="0.3">
      <c r="A1375" s="54" t="s">
        <v>181</v>
      </c>
      <c r="B1375" s="55" t="s">
        <v>68</v>
      </c>
      <c r="C1375" s="60">
        <v>438526</v>
      </c>
      <c r="D1375" s="60">
        <v>-20</v>
      </c>
      <c r="E1375" s="60">
        <v>0</v>
      </c>
      <c r="F1375" s="60">
        <v>0</v>
      </c>
      <c r="G1375" s="60">
        <v>0</v>
      </c>
      <c r="H1375" s="60">
        <v>438506</v>
      </c>
      <c r="I1375" s="60">
        <v>-438506</v>
      </c>
      <c r="J1375" s="60">
        <v>0</v>
      </c>
      <c r="K1375" s="60">
        <v>0</v>
      </c>
      <c r="L1375" s="60">
        <v>0</v>
      </c>
      <c r="M1375" s="60">
        <v>0</v>
      </c>
      <c r="N1375" s="62">
        <v>0</v>
      </c>
    </row>
    <row r="1376" spans="1:14" ht="15" x14ac:dyDescent="0.3">
      <c r="A1376" s="54" t="s">
        <v>181</v>
      </c>
      <c r="B1376" s="55" t="s">
        <v>69</v>
      </c>
      <c r="C1376" s="60">
        <v>399463</v>
      </c>
      <c r="D1376" s="60">
        <v>-5731</v>
      </c>
      <c r="E1376" s="60">
        <v>0</v>
      </c>
      <c r="F1376" s="60">
        <v>0</v>
      </c>
      <c r="G1376" s="60">
        <v>0</v>
      </c>
      <c r="H1376" s="60">
        <v>393732</v>
      </c>
      <c r="I1376" s="60">
        <v>-393732</v>
      </c>
      <c r="J1376" s="60">
        <v>0</v>
      </c>
      <c r="K1376" s="60">
        <v>0</v>
      </c>
      <c r="L1376" s="60">
        <v>0</v>
      </c>
      <c r="M1376" s="60">
        <v>0</v>
      </c>
      <c r="N1376" s="61">
        <v>0</v>
      </c>
    </row>
    <row r="1377" spans="1:14" ht="15" x14ac:dyDescent="0.3">
      <c r="A1377" s="54" t="s">
        <v>181</v>
      </c>
      <c r="B1377" s="55" t="s">
        <v>70</v>
      </c>
      <c r="C1377" s="60">
        <v>331735</v>
      </c>
      <c r="D1377" s="60">
        <v>-249</v>
      </c>
      <c r="E1377" s="60">
        <v>0</v>
      </c>
      <c r="F1377" s="60">
        <v>0</v>
      </c>
      <c r="G1377" s="60">
        <v>0</v>
      </c>
      <c r="H1377" s="60">
        <v>331486</v>
      </c>
      <c r="I1377" s="60">
        <v>-331486</v>
      </c>
      <c r="J1377" s="60">
        <v>0</v>
      </c>
      <c r="K1377" s="60">
        <v>0</v>
      </c>
      <c r="L1377" s="60">
        <v>0</v>
      </c>
      <c r="M1377" s="60">
        <v>0</v>
      </c>
      <c r="N1377" s="61">
        <v>0</v>
      </c>
    </row>
    <row r="1378" spans="1:14" ht="15" x14ac:dyDescent="0.3">
      <c r="A1378" s="54" t="s">
        <v>181</v>
      </c>
      <c r="B1378" s="55" t="s">
        <v>71</v>
      </c>
      <c r="C1378" s="60">
        <v>335968</v>
      </c>
      <c r="D1378" s="60">
        <v>-1619</v>
      </c>
      <c r="E1378" s="60">
        <v>0</v>
      </c>
      <c r="F1378" s="60">
        <v>0</v>
      </c>
      <c r="G1378" s="60">
        <v>0</v>
      </c>
      <c r="H1378" s="60">
        <v>334349</v>
      </c>
      <c r="I1378" s="60">
        <v>-334349</v>
      </c>
      <c r="J1378" s="60">
        <v>0</v>
      </c>
      <c r="K1378" s="60">
        <v>0</v>
      </c>
      <c r="L1378" s="60">
        <v>0</v>
      </c>
      <c r="M1378" s="60">
        <v>0</v>
      </c>
      <c r="N1378" s="61">
        <v>0</v>
      </c>
    </row>
    <row r="1379" spans="1:14" ht="15" x14ac:dyDescent="0.3">
      <c r="A1379" s="54" t="s">
        <v>181</v>
      </c>
      <c r="B1379" s="55" t="s">
        <v>39</v>
      </c>
      <c r="C1379" s="60">
        <v>328736</v>
      </c>
      <c r="D1379" s="60">
        <v>-1405</v>
      </c>
      <c r="E1379" s="60">
        <v>0</v>
      </c>
      <c r="F1379" s="60">
        <v>0</v>
      </c>
      <c r="G1379" s="60">
        <v>0</v>
      </c>
      <c r="H1379" s="60">
        <v>327331</v>
      </c>
      <c r="I1379" s="60">
        <v>-327331</v>
      </c>
      <c r="J1379" s="60">
        <v>0</v>
      </c>
      <c r="K1379" s="60">
        <v>1264</v>
      </c>
      <c r="L1379" s="60">
        <v>-1264</v>
      </c>
      <c r="M1379" s="60">
        <v>0</v>
      </c>
      <c r="N1379" s="61">
        <v>0</v>
      </c>
    </row>
    <row r="1380" spans="1:14" ht="15" x14ac:dyDescent="0.3">
      <c r="A1380" s="54" t="s">
        <v>181</v>
      </c>
      <c r="B1380" s="55" t="s">
        <v>40</v>
      </c>
      <c r="C1380" s="60">
        <v>346269</v>
      </c>
      <c r="D1380" s="60">
        <v>-1438</v>
      </c>
      <c r="E1380" s="60">
        <v>0</v>
      </c>
      <c r="F1380" s="60">
        <v>0</v>
      </c>
      <c r="G1380" s="60">
        <v>0</v>
      </c>
      <c r="H1380" s="60">
        <v>344831</v>
      </c>
      <c r="I1380" s="60">
        <v>-344831</v>
      </c>
      <c r="J1380" s="60">
        <v>0</v>
      </c>
      <c r="K1380" s="60">
        <v>0</v>
      </c>
      <c r="L1380" s="60">
        <v>0</v>
      </c>
      <c r="M1380" s="60">
        <v>0</v>
      </c>
      <c r="N1380" s="61">
        <v>0</v>
      </c>
    </row>
    <row r="1381" spans="1:14" ht="15" x14ac:dyDescent="0.3">
      <c r="A1381" s="54" t="s">
        <v>181</v>
      </c>
      <c r="B1381" s="55" t="s">
        <v>41</v>
      </c>
      <c r="C1381" s="60">
        <v>361215</v>
      </c>
      <c r="D1381" s="60">
        <v>-636</v>
      </c>
      <c r="E1381" s="60">
        <v>0</v>
      </c>
      <c r="F1381" s="60">
        <v>0</v>
      </c>
      <c r="G1381" s="60">
        <v>0</v>
      </c>
      <c r="H1381" s="60">
        <v>360579</v>
      </c>
      <c r="I1381" s="60">
        <v>-360579</v>
      </c>
      <c r="J1381" s="60">
        <v>0</v>
      </c>
      <c r="K1381" s="60">
        <v>0</v>
      </c>
      <c r="L1381" s="60">
        <v>0</v>
      </c>
      <c r="M1381" s="60">
        <v>0</v>
      </c>
      <c r="N1381" s="61">
        <v>0</v>
      </c>
    </row>
    <row r="1382" spans="1:14" ht="15" x14ac:dyDescent="0.3">
      <c r="A1382" s="54" t="s">
        <v>181</v>
      </c>
      <c r="B1382" s="55" t="s">
        <v>42</v>
      </c>
      <c r="C1382" s="60">
        <v>366031</v>
      </c>
      <c r="D1382" s="60">
        <v>-4301</v>
      </c>
      <c r="E1382" s="60">
        <v>0</v>
      </c>
      <c r="F1382" s="60">
        <v>0</v>
      </c>
      <c r="G1382" s="60">
        <v>0</v>
      </c>
      <c r="H1382" s="60">
        <v>361730</v>
      </c>
      <c r="I1382" s="60">
        <v>-361730</v>
      </c>
      <c r="J1382" s="60">
        <v>0</v>
      </c>
      <c r="K1382" s="60">
        <v>12360</v>
      </c>
      <c r="L1382" s="60">
        <v>-12360</v>
      </c>
      <c r="M1382" s="60">
        <v>0</v>
      </c>
      <c r="N1382" s="61">
        <v>0</v>
      </c>
    </row>
    <row r="1383" spans="1:14" ht="15" x14ac:dyDescent="0.3">
      <c r="A1383" s="54" t="s">
        <v>181</v>
      </c>
      <c r="B1383" s="55" t="s">
        <v>43</v>
      </c>
      <c r="C1383" s="60">
        <v>416373</v>
      </c>
      <c r="D1383" s="60">
        <v>-5367</v>
      </c>
      <c r="E1383" s="60">
        <v>0</v>
      </c>
      <c r="F1383" s="60">
        <v>0</v>
      </c>
      <c r="G1383" s="60">
        <v>0</v>
      </c>
      <c r="H1383" s="60">
        <v>411006</v>
      </c>
      <c r="I1383" s="60">
        <v>-411006</v>
      </c>
      <c r="J1383" s="60">
        <v>0</v>
      </c>
      <c r="K1383" s="60">
        <v>32764</v>
      </c>
      <c r="L1383" s="60">
        <v>-32764</v>
      </c>
      <c r="M1383" s="60">
        <v>0</v>
      </c>
      <c r="N1383" s="61">
        <v>0</v>
      </c>
    </row>
    <row r="1384" spans="1:14" ht="15" x14ac:dyDescent="0.3">
      <c r="A1384" s="54" t="s">
        <v>181</v>
      </c>
      <c r="B1384" s="55" t="s">
        <v>44</v>
      </c>
      <c r="C1384" s="60">
        <v>322955</v>
      </c>
      <c r="D1384" s="60">
        <v>-255</v>
      </c>
      <c r="E1384" s="60">
        <v>0</v>
      </c>
      <c r="F1384" s="60">
        <v>0</v>
      </c>
      <c r="G1384" s="60">
        <v>0</v>
      </c>
      <c r="H1384" s="60">
        <v>322700</v>
      </c>
      <c r="I1384" s="60">
        <v>-322700</v>
      </c>
      <c r="J1384" s="60">
        <v>0</v>
      </c>
      <c r="K1384" s="60">
        <v>4145</v>
      </c>
      <c r="L1384" s="60">
        <v>-4145</v>
      </c>
      <c r="M1384" s="60">
        <v>0</v>
      </c>
      <c r="N1384" s="61">
        <v>0</v>
      </c>
    </row>
    <row r="1385" spans="1:14" ht="15" x14ac:dyDescent="0.3">
      <c r="A1385" s="54" t="s">
        <v>181</v>
      </c>
      <c r="B1385" s="55" t="s">
        <v>45</v>
      </c>
      <c r="C1385" s="60">
        <v>267087</v>
      </c>
      <c r="D1385" s="60">
        <v>-851</v>
      </c>
      <c r="E1385" s="60">
        <v>0</v>
      </c>
      <c r="F1385" s="60">
        <v>0</v>
      </c>
      <c r="G1385" s="60">
        <v>0</v>
      </c>
      <c r="H1385" s="60">
        <v>266236</v>
      </c>
      <c r="I1385" s="60">
        <v>-266236</v>
      </c>
      <c r="J1385" s="60">
        <v>0</v>
      </c>
      <c r="K1385" s="60">
        <v>44454</v>
      </c>
      <c r="L1385" s="60">
        <v>-44454</v>
      </c>
      <c r="M1385" s="60">
        <v>0</v>
      </c>
      <c r="N1385" s="61">
        <v>0</v>
      </c>
    </row>
    <row r="1386" spans="1:14" ht="15" x14ac:dyDescent="0.3">
      <c r="A1386" s="54" t="s">
        <v>181</v>
      </c>
      <c r="B1386" s="55" t="s">
        <v>46</v>
      </c>
      <c r="C1386" s="60">
        <v>279011</v>
      </c>
      <c r="D1386" s="60">
        <v>-1384</v>
      </c>
      <c r="E1386" s="60">
        <v>0</v>
      </c>
      <c r="F1386" s="60">
        <v>0</v>
      </c>
      <c r="G1386" s="60">
        <v>0</v>
      </c>
      <c r="H1386" s="60">
        <v>277627</v>
      </c>
      <c r="I1386" s="60">
        <v>-277627</v>
      </c>
      <c r="J1386" s="60">
        <v>0</v>
      </c>
      <c r="K1386" s="60">
        <v>0</v>
      </c>
      <c r="L1386" s="60">
        <v>0</v>
      </c>
      <c r="M1386" s="60">
        <v>0</v>
      </c>
      <c r="N1386" s="61">
        <v>0</v>
      </c>
    </row>
    <row r="1387" spans="1:14" ht="15" x14ac:dyDescent="0.3">
      <c r="A1387" s="54" t="s">
        <v>181</v>
      </c>
      <c r="B1387" s="55" t="s">
        <v>47</v>
      </c>
      <c r="C1387" s="60">
        <v>255323</v>
      </c>
      <c r="D1387" s="60">
        <v>-982</v>
      </c>
      <c r="E1387" s="60">
        <v>0</v>
      </c>
      <c r="F1387" s="60">
        <v>0</v>
      </c>
      <c r="G1387" s="60">
        <v>0</v>
      </c>
      <c r="H1387" s="60">
        <v>254341</v>
      </c>
      <c r="I1387" s="60">
        <v>-254341</v>
      </c>
      <c r="J1387" s="60">
        <v>0</v>
      </c>
      <c r="K1387" s="60">
        <v>0</v>
      </c>
      <c r="L1387" s="60">
        <v>0</v>
      </c>
      <c r="M1387" s="60">
        <v>0</v>
      </c>
      <c r="N1387" s="61">
        <v>0</v>
      </c>
    </row>
    <row r="1388" spans="1:14" ht="15" x14ac:dyDescent="0.3">
      <c r="A1388" s="54" t="s">
        <v>181</v>
      </c>
      <c r="B1388" s="55" t="s">
        <v>48</v>
      </c>
      <c r="C1388" s="60">
        <v>344147</v>
      </c>
      <c r="D1388" s="60">
        <v>-55298</v>
      </c>
      <c r="E1388" s="60">
        <v>0</v>
      </c>
      <c r="F1388" s="60">
        <v>0</v>
      </c>
      <c r="G1388" s="60">
        <v>0</v>
      </c>
      <c r="H1388" s="60">
        <v>288849</v>
      </c>
      <c r="I1388" s="60">
        <v>-288849</v>
      </c>
      <c r="J1388" s="60">
        <v>0</v>
      </c>
      <c r="K1388" s="60">
        <v>30632</v>
      </c>
      <c r="L1388" s="60">
        <v>-30632</v>
      </c>
      <c r="M1388" s="60">
        <v>0</v>
      </c>
      <c r="N1388" s="61">
        <v>0</v>
      </c>
    </row>
    <row r="1389" spans="1:14" ht="15" x14ac:dyDescent="0.3">
      <c r="A1389" s="54" t="s">
        <v>181</v>
      </c>
      <c r="B1389" s="55" t="s">
        <v>49</v>
      </c>
      <c r="C1389" s="60">
        <v>323013</v>
      </c>
      <c r="D1389" s="60">
        <v>-2449</v>
      </c>
      <c r="E1389" s="60">
        <v>0</v>
      </c>
      <c r="F1389" s="60">
        <v>0</v>
      </c>
      <c r="G1389" s="60">
        <v>0</v>
      </c>
      <c r="H1389" s="60">
        <v>320564</v>
      </c>
      <c r="I1389" s="60">
        <v>-320564</v>
      </c>
      <c r="J1389" s="60">
        <v>0</v>
      </c>
      <c r="K1389" s="60">
        <v>9997</v>
      </c>
      <c r="L1389" s="60">
        <v>-9997</v>
      </c>
      <c r="M1389" s="60">
        <v>0</v>
      </c>
      <c r="N1389" s="61">
        <v>0</v>
      </c>
    </row>
    <row r="1390" spans="1:14" ht="15" x14ac:dyDescent="0.3">
      <c r="A1390" s="54" t="s">
        <v>181</v>
      </c>
      <c r="B1390" s="55" t="s">
        <v>50</v>
      </c>
      <c r="C1390" s="60">
        <v>262348</v>
      </c>
      <c r="D1390" s="60">
        <v>-1625</v>
      </c>
      <c r="E1390" s="60">
        <v>0</v>
      </c>
      <c r="F1390" s="60">
        <v>0</v>
      </c>
      <c r="G1390" s="60">
        <v>0</v>
      </c>
      <c r="H1390" s="60">
        <v>260723</v>
      </c>
      <c r="I1390" s="60">
        <v>-260723</v>
      </c>
      <c r="J1390" s="60">
        <v>0</v>
      </c>
      <c r="K1390" s="60">
        <v>15897</v>
      </c>
      <c r="L1390" s="60">
        <v>-15897</v>
      </c>
      <c r="M1390" s="60">
        <v>0</v>
      </c>
      <c r="N1390" s="61">
        <v>0</v>
      </c>
    </row>
    <row r="1391" spans="1:14" ht="15" x14ac:dyDescent="0.3">
      <c r="A1391" s="54" t="s">
        <v>181</v>
      </c>
      <c r="B1391" s="55" t="s">
        <v>51</v>
      </c>
      <c r="C1391" s="60">
        <v>241993</v>
      </c>
      <c r="D1391" s="60">
        <v>-482</v>
      </c>
      <c r="E1391" s="60">
        <v>0</v>
      </c>
      <c r="F1391" s="60">
        <v>0</v>
      </c>
      <c r="G1391" s="60">
        <v>0</v>
      </c>
      <c r="H1391" s="60">
        <v>241511</v>
      </c>
      <c r="I1391" s="60">
        <v>-241511</v>
      </c>
      <c r="J1391" s="60">
        <v>0</v>
      </c>
      <c r="K1391" s="60">
        <v>36767</v>
      </c>
      <c r="L1391" s="60">
        <v>-36767</v>
      </c>
      <c r="M1391" s="60">
        <v>0</v>
      </c>
      <c r="N1391" s="61">
        <v>0</v>
      </c>
    </row>
    <row r="1392" spans="1:14" ht="15" x14ac:dyDescent="0.3">
      <c r="A1392" s="54" t="s">
        <v>181</v>
      </c>
      <c r="B1392" s="55" t="s">
        <v>52</v>
      </c>
      <c r="C1392" s="60">
        <v>235246</v>
      </c>
      <c r="D1392" s="60">
        <v>-2559</v>
      </c>
      <c r="E1392" s="60">
        <v>0</v>
      </c>
      <c r="F1392" s="60">
        <v>0</v>
      </c>
      <c r="G1392" s="60">
        <v>0</v>
      </c>
      <c r="H1392" s="60">
        <v>232687</v>
      </c>
      <c r="I1392" s="60">
        <v>-232687</v>
      </c>
      <c r="J1392" s="60">
        <v>0</v>
      </c>
      <c r="K1392" s="60">
        <v>8651</v>
      </c>
      <c r="L1392" s="60">
        <v>-8651</v>
      </c>
      <c r="M1392" s="60">
        <v>0</v>
      </c>
      <c r="N1392" s="61">
        <v>0</v>
      </c>
    </row>
    <row r="1393" spans="1:14" ht="15" x14ac:dyDescent="0.3">
      <c r="A1393" s="54" t="s">
        <v>181</v>
      </c>
      <c r="B1393" s="55" t="s">
        <v>53</v>
      </c>
      <c r="C1393" s="60">
        <v>207606</v>
      </c>
      <c r="D1393" s="60">
        <v>-4026</v>
      </c>
      <c r="E1393" s="60">
        <v>0</v>
      </c>
      <c r="F1393" s="60">
        <v>0</v>
      </c>
      <c r="G1393" s="60">
        <v>0</v>
      </c>
      <c r="H1393" s="60">
        <v>203580</v>
      </c>
      <c r="I1393" s="60">
        <v>-203580</v>
      </c>
      <c r="J1393" s="60">
        <v>0</v>
      </c>
      <c r="K1393" s="60">
        <v>41288</v>
      </c>
      <c r="L1393" s="60">
        <v>-41288</v>
      </c>
      <c r="M1393" s="60">
        <v>0</v>
      </c>
      <c r="N1393" s="61">
        <v>0</v>
      </c>
    </row>
    <row r="1394" spans="1:14" ht="15" x14ac:dyDescent="0.3">
      <c r="A1394" s="54" t="s">
        <v>181</v>
      </c>
      <c r="B1394" s="55" t="s">
        <v>54</v>
      </c>
      <c r="C1394" s="60">
        <v>252659</v>
      </c>
      <c r="D1394" s="60">
        <v>-74109</v>
      </c>
      <c r="E1394" s="60">
        <v>0</v>
      </c>
      <c r="F1394" s="60">
        <v>0</v>
      </c>
      <c r="G1394" s="60">
        <v>0</v>
      </c>
      <c r="H1394" s="60">
        <v>178550</v>
      </c>
      <c r="I1394" s="60">
        <v>-178550</v>
      </c>
      <c r="J1394" s="60">
        <v>0</v>
      </c>
      <c r="K1394" s="60">
        <v>60264</v>
      </c>
      <c r="L1394" s="60">
        <v>-60264</v>
      </c>
      <c r="M1394" s="60">
        <v>0</v>
      </c>
      <c r="N1394" s="62">
        <v>0</v>
      </c>
    </row>
    <row r="1395" spans="1:14" ht="15" x14ac:dyDescent="0.3">
      <c r="A1395" s="54" t="s">
        <v>181</v>
      </c>
      <c r="B1395" s="55" t="s">
        <v>55</v>
      </c>
      <c r="C1395" s="60">
        <v>176616</v>
      </c>
      <c r="D1395" s="60">
        <v>-3521</v>
      </c>
      <c r="E1395" s="60">
        <v>0</v>
      </c>
      <c r="F1395" s="60">
        <v>0</v>
      </c>
      <c r="G1395" s="60">
        <v>0</v>
      </c>
      <c r="H1395" s="60">
        <v>173095</v>
      </c>
      <c r="I1395" s="60">
        <v>-173095</v>
      </c>
      <c r="J1395" s="60">
        <v>0</v>
      </c>
      <c r="K1395" s="60">
        <v>2621</v>
      </c>
      <c r="L1395" s="60">
        <v>-2621</v>
      </c>
      <c r="M1395" s="60">
        <v>0</v>
      </c>
      <c r="N1395" s="62">
        <v>0</v>
      </c>
    </row>
    <row r="1396" spans="1:14" ht="15" x14ac:dyDescent="0.3">
      <c r="A1396" s="54" t="s">
        <v>181</v>
      </c>
      <c r="B1396" s="55" t="s">
        <v>56</v>
      </c>
      <c r="C1396" s="60">
        <v>143444</v>
      </c>
      <c r="D1396" s="60">
        <v>-3121</v>
      </c>
      <c r="E1396" s="60">
        <v>0</v>
      </c>
      <c r="F1396" s="60">
        <v>0</v>
      </c>
      <c r="G1396" s="60">
        <v>0</v>
      </c>
      <c r="H1396" s="60">
        <v>140323</v>
      </c>
      <c r="I1396" s="60">
        <v>-140323</v>
      </c>
      <c r="J1396" s="60">
        <v>0</v>
      </c>
      <c r="K1396" s="60">
        <v>3746</v>
      </c>
      <c r="L1396" s="60">
        <v>-3746</v>
      </c>
      <c r="M1396" s="60">
        <v>0</v>
      </c>
      <c r="N1396" s="62">
        <v>0</v>
      </c>
    </row>
    <row r="1397" spans="1:14" ht="15" x14ac:dyDescent="0.3">
      <c r="A1397" s="54" t="s">
        <v>181</v>
      </c>
      <c r="B1397" s="55" t="s">
        <v>57</v>
      </c>
      <c r="C1397" s="60">
        <v>154805</v>
      </c>
      <c r="D1397" s="60">
        <v>-3386</v>
      </c>
      <c r="E1397" s="60">
        <v>0</v>
      </c>
      <c r="F1397" s="60">
        <v>0</v>
      </c>
      <c r="G1397" s="60">
        <v>0</v>
      </c>
      <c r="H1397" s="60">
        <v>151419</v>
      </c>
      <c r="I1397" s="60">
        <v>-151419</v>
      </c>
      <c r="J1397" s="60">
        <v>0</v>
      </c>
      <c r="K1397" s="60">
        <v>2478</v>
      </c>
      <c r="L1397" s="60">
        <v>-2478</v>
      </c>
      <c r="M1397" s="60">
        <v>0</v>
      </c>
      <c r="N1397" s="62">
        <v>0</v>
      </c>
    </row>
    <row r="1398" spans="1:14" ht="15" x14ac:dyDescent="0.3">
      <c r="A1398" s="54" t="s">
        <v>181</v>
      </c>
      <c r="B1398" s="55" t="s">
        <v>58</v>
      </c>
      <c r="C1398" s="60">
        <v>77461</v>
      </c>
      <c r="D1398" s="60">
        <v>-554</v>
      </c>
      <c r="E1398" s="60">
        <v>0</v>
      </c>
      <c r="F1398" s="60">
        <v>0</v>
      </c>
      <c r="G1398" s="60">
        <v>0</v>
      </c>
      <c r="H1398" s="60">
        <v>76907</v>
      </c>
      <c r="I1398" s="60">
        <v>-76907</v>
      </c>
      <c r="J1398" s="60">
        <v>0</v>
      </c>
      <c r="K1398" s="60">
        <v>880</v>
      </c>
      <c r="L1398" s="60">
        <v>-880</v>
      </c>
      <c r="M1398" s="60">
        <v>0</v>
      </c>
      <c r="N1398" s="61">
        <v>0</v>
      </c>
    </row>
    <row r="1399" spans="1:14" ht="15" x14ac:dyDescent="0.3">
      <c r="A1399" s="54" t="s">
        <v>182</v>
      </c>
      <c r="B1399" s="55" t="s">
        <v>45</v>
      </c>
      <c r="C1399" s="60">
        <v>15266</v>
      </c>
      <c r="D1399" s="60">
        <v>0</v>
      </c>
      <c r="E1399" s="60">
        <v>0</v>
      </c>
      <c r="F1399" s="60">
        <v>0</v>
      </c>
      <c r="G1399" s="60">
        <v>0</v>
      </c>
      <c r="H1399" s="60">
        <v>15266</v>
      </c>
      <c r="I1399" s="60">
        <v>-15266</v>
      </c>
      <c r="J1399" s="60">
        <v>0</v>
      </c>
      <c r="K1399" s="60">
        <v>0</v>
      </c>
      <c r="L1399" s="60">
        <v>0</v>
      </c>
      <c r="M1399" s="60">
        <v>0</v>
      </c>
      <c r="N1399" s="61">
        <v>0</v>
      </c>
    </row>
    <row r="1400" spans="1:14" ht="15" x14ac:dyDescent="0.3">
      <c r="A1400" s="54" t="s">
        <v>182</v>
      </c>
      <c r="B1400" s="55" t="s">
        <v>46</v>
      </c>
      <c r="C1400" s="60">
        <v>15382</v>
      </c>
      <c r="D1400" s="60">
        <v>-2307</v>
      </c>
      <c r="E1400" s="60">
        <v>0</v>
      </c>
      <c r="F1400" s="60">
        <v>0</v>
      </c>
      <c r="G1400" s="60">
        <v>0</v>
      </c>
      <c r="H1400" s="60">
        <v>13075</v>
      </c>
      <c r="I1400" s="60">
        <v>-13075</v>
      </c>
      <c r="J1400" s="60">
        <v>0</v>
      </c>
      <c r="K1400" s="60">
        <v>0</v>
      </c>
      <c r="L1400" s="60">
        <v>0</v>
      </c>
      <c r="M1400" s="60">
        <v>0</v>
      </c>
      <c r="N1400" s="61">
        <v>0</v>
      </c>
    </row>
    <row r="1401" spans="1:14" ht="15" x14ac:dyDescent="0.3">
      <c r="A1401" s="54" t="s">
        <v>182</v>
      </c>
      <c r="B1401" s="55" t="s">
        <v>47</v>
      </c>
      <c r="C1401" s="60">
        <v>14005</v>
      </c>
      <c r="D1401" s="60">
        <v>-5611</v>
      </c>
      <c r="E1401" s="60">
        <v>0</v>
      </c>
      <c r="F1401" s="60">
        <v>0</v>
      </c>
      <c r="G1401" s="60">
        <v>0</v>
      </c>
      <c r="H1401" s="60">
        <v>8394</v>
      </c>
      <c r="I1401" s="60">
        <v>-8394</v>
      </c>
      <c r="J1401" s="60">
        <v>0</v>
      </c>
      <c r="K1401" s="60">
        <v>0</v>
      </c>
      <c r="L1401" s="60">
        <v>0</v>
      </c>
      <c r="M1401" s="60">
        <v>0</v>
      </c>
      <c r="N1401" s="61">
        <v>0</v>
      </c>
    </row>
    <row r="1402" spans="1:14" ht="15" x14ac:dyDescent="0.3">
      <c r="A1402" s="54" t="s">
        <v>182</v>
      </c>
      <c r="B1402" s="55" t="s">
        <v>48</v>
      </c>
      <c r="C1402" s="60">
        <v>13654</v>
      </c>
      <c r="D1402" s="60">
        <v>-5442</v>
      </c>
      <c r="E1402" s="60">
        <v>0</v>
      </c>
      <c r="F1402" s="60">
        <v>0</v>
      </c>
      <c r="G1402" s="60">
        <v>0</v>
      </c>
      <c r="H1402" s="60">
        <v>8212</v>
      </c>
      <c r="I1402" s="60">
        <v>-8212</v>
      </c>
      <c r="J1402" s="60">
        <v>0</v>
      </c>
      <c r="K1402" s="60">
        <v>0</v>
      </c>
      <c r="L1402" s="60">
        <v>0</v>
      </c>
      <c r="M1402" s="60">
        <v>0</v>
      </c>
      <c r="N1402" s="61">
        <v>0</v>
      </c>
    </row>
    <row r="1403" spans="1:14" ht="15" x14ac:dyDescent="0.3">
      <c r="A1403" s="54" t="s">
        <v>182</v>
      </c>
      <c r="B1403" s="55" t="s">
        <v>49</v>
      </c>
      <c r="C1403" s="60">
        <v>12843</v>
      </c>
      <c r="D1403" s="60">
        <v>-4911</v>
      </c>
      <c r="E1403" s="60">
        <v>0</v>
      </c>
      <c r="F1403" s="60">
        <v>0</v>
      </c>
      <c r="G1403" s="60">
        <v>0</v>
      </c>
      <c r="H1403" s="60">
        <v>7932</v>
      </c>
      <c r="I1403" s="60">
        <v>-7932</v>
      </c>
      <c r="J1403" s="60">
        <v>0</v>
      </c>
      <c r="K1403" s="60">
        <v>0</v>
      </c>
      <c r="L1403" s="60">
        <v>0</v>
      </c>
      <c r="M1403" s="60">
        <v>0</v>
      </c>
      <c r="N1403" s="61">
        <v>0</v>
      </c>
    </row>
    <row r="1404" spans="1:14" ht="15" x14ac:dyDescent="0.3">
      <c r="A1404" s="54" t="s">
        <v>182</v>
      </c>
      <c r="B1404" s="55" t="s">
        <v>50</v>
      </c>
      <c r="C1404" s="60">
        <v>12586</v>
      </c>
      <c r="D1404" s="60">
        <v>0</v>
      </c>
      <c r="E1404" s="60">
        <v>0</v>
      </c>
      <c r="F1404" s="60">
        <v>0</v>
      </c>
      <c r="G1404" s="60">
        <v>0</v>
      </c>
      <c r="H1404" s="60">
        <v>12586</v>
      </c>
      <c r="I1404" s="60">
        <v>-12586</v>
      </c>
      <c r="J1404" s="60">
        <v>0</v>
      </c>
      <c r="K1404" s="60">
        <v>0</v>
      </c>
      <c r="L1404" s="60">
        <v>0</v>
      </c>
      <c r="M1404" s="60">
        <v>0</v>
      </c>
      <c r="N1404" s="61">
        <v>0</v>
      </c>
    </row>
    <row r="1405" spans="1:14" ht="15" x14ac:dyDescent="0.3">
      <c r="A1405" s="54" t="s">
        <v>182</v>
      </c>
      <c r="B1405" s="55" t="s">
        <v>51</v>
      </c>
      <c r="C1405" s="60">
        <v>10734</v>
      </c>
      <c r="D1405" s="60">
        <v>-3028</v>
      </c>
      <c r="E1405" s="60">
        <v>0</v>
      </c>
      <c r="F1405" s="60">
        <v>0</v>
      </c>
      <c r="G1405" s="60">
        <v>0</v>
      </c>
      <c r="H1405" s="60">
        <v>7706</v>
      </c>
      <c r="I1405" s="60">
        <v>-7706</v>
      </c>
      <c r="J1405" s="60">
        <v>0</v>
      </c>
      <c r="K1405" s="60">
        <v>0</v>
      </c>
      <c r="L1405" s="60">
        <v>0</v>
      </c>
      <c r="M1405" s="60">
        <v>0</v>
      </c>
      <c r="N1405" s="61">
        <v>0</v>
      </c>
    </row>
    <row r="1406" spans="1:14" ht="15" x14ac:dyDescent="0.3">
      <c r="A1406" s="54" t="s">
        <v>183</v>
      </c>
      <c r="B1406" s="55" t="s">
        <v>45</v>
      </c>
      <c r="C1406" s="60">
        <v>3995</v>
      </c>
      <c r="D1406" s="60">
        <v>-400</v>
      </c>
      <c r="E1406" s="60">
        <v>0</v>
      </c>
      <c r="F1406" s="60">
        <v>0</v>
      </c>
      <c r="G1406" s="60">
        <v>0</v>
      </c>
      <c r="H1406" s="60">
        <v>3595</v>
      </c>
      <c r="I1406" s="60">
        <v>-3595</v>
      </c>
      <c r="J1406" s="60">
        <v>0</v>
      </c>
      <c r="K1406" s="60">
        <v>0</v>
      </c>
      <c r="L1406" s="60">
        <v>0</v>
      </c>
      <c r="M1406" s="60">
        <v>0</v>
      </c>
      <c r="N1406" s="61">
        <v>0</v>
      </c>
    </row>
    <row r="1407" spans="1:14" ht="15" x14ac:dyDescent="0.3">
      <c r="A1407" s="54" t="s">
        <v>183</v>
      </c>
      <c r="B1407" s="55" t="s">
        <v>46</v>
      </c>
      <c r="C1407" s="60">
        <v>2245591</v>
      </c>
      <c r="D1407" s="60">
        <v>-97568</v>
      </c>
      <c r="E1407" s="60">
        <v>0</v>
      </c>
      <c r="F1407" s="60">
        <v>0</v>
      </c>
      <c r="G1407" s="60">
        <v>0</v>
      </c>
      <c r="H1407" s="60">
        <v>2148023</v>
      </c>
      <c r="I1407" s="60">
        <v>-2148023</v>
      </c>
      <c r="J1407" s="60">
        <v>0</v>
      </c>
      <c r="K1407" s="60">
        <v>0</v>
      </c>
      <c r="L1407" s="60">
        <v>0</v>
      </c>
      <c r="M1407" s="60">
        <v>0</v>
      </c>
      <c r="N1407" s="61">
        <v>0</v>
      </c>
    </row>
    <row r="1408" spans="1:14" ht="15" x14ac:dyDescent="0.3">
      <c r="A1408" s="54" t="s">
        <v>183</v>
      </c>
      <c r="B1408" s="55" t="s">
        <v>47</v>
      </c>
      <c r="C1408" s="60">
        <v>3419288</v>
      </c>
      <c r="D1408" s="60">
        <v>-341711</v>
      </c>
      <c r="E1408" s="60">
        <v>0</v>
      </c>
      <c r="F1408" s="60">
        <v>0</v>
      </c>
      <c r="G1408" s="60">
        <v>0</v>
      </c>
      <c r="H1408" s="60">
        <v>3077577</v>
      </c>
      <c r="I1408" s="60">
        <v>-3077577</v>
      </c>
      <c r="J1408" s="60">
        <v>0</v>
      </c>
      <c r="K1408" s="60">
        <v>0</v>
      </c>
      <c r="L1408" s="60">
        <v>0</v>
      </c>
      <c r="M1408" s="60">
        <v>0</v>
      </c>
      <c r="N1408" s="61">
        <v>0</v>
      </c>
    </row>
    <row r="1409" spans="1:14" ht="15" x14ac:dyDescent="0.3">
      <c r="A1409" s="54" t="s">
        <v>183</v>
      </c>
      <c r="B1409" s="55" t="s">
        <v>48</v>
      </c>
      <c r="C1409" s="60">
        <v>4706575</v>
      </c>
      <c r="D1409" s="60">
        <v>-660262</v>
      </c>
      <c r="E1409" s="60">
        <v>0</v>
      </c>
      <c r="F1409" s="60">
        <v>0</v>
      </c>
      <c r="G1409" s="60">
        <v>0</v>
      </c>
      <c r="H1409" s="60">
        <v>4046313</v>
      </c>
      <c r="I1409" s="60">
        <v>-4046313</v>
      </c>
      <c r="J1409" s="60">
        <v>0</v>
      </c>
      <c r="K1409" s="60">
        <v>114232</v>
      </c>
      <c r="L1409" s="60">
        <v>-114232</v>
      </c>
      <c r="M1409" s="60">
        <v>0</v>
      </c>
      <c r="N1409" s="61">
        <v>0</v>
      </c>
    </row>
    <row r="1410" spans="1:14" ht="15" x14ac:dyDescent="0.3">
      <c r="A1410" s="54" t="s">
        <v>183</v>
      </c>
      <c r="B1410" s="55" t="s">
        <v>49</v>
      </c>
      <c r="C1410" s="60">
        <v>4977359</v>
      </c>
      <c r="D1410" s="60">
        <v>-318603</v>
      </c>
      <c r="E1410" s="60">
        <v>0</v>
      </c>
      <c r="F1410" s="60">
        <v>0</v>
      </c>
      <c r="G1410" s="60">
        <v>0</v>
      </c>
      <c r="H1410" s="60">
        <v>4658756</v>
      </c>
      <c r="I1410" s="60">
        <v>-4658756</v>
      </c>
      <c r="J1410" s="60">
        <v>0</v>
      </c>
      <c r="K1410" s="60">
        <v>266505</v>
      </c>
      <c r="L1410" s="60">
        <v>-266505</v>
      </c>
      <c r="M1410" s="60">
        <v>0</v>
      </c>
      <c r="N1410" s="61">
        <v>0</v>
      </c>
    </row>
    <row r="1411" spans="1:14" ht="15" x14ac:dyDescent="0.3">
      <c r="A1411" s="54" t="s">
        <v>183</v>
      </c>
      <c r="B1411" s="55" t="s">
        <v>50</v>
      </c>
      <c r="C1411" s="60">
        <v>2993290</v>
      </c>
      <c r="D1411" s="60">
        <v>-10207</v>
      </c>
      <c r="E1411" s="60">
        <v>0</v>
      </c>
      <c r="F1411" s="60">
        <v>0</v>
      </c>
      <c r="G1411" s="60">
        <v>0</v>
      </c>
      <c r="H1411" s="60">
        <v>2983083</v>
      </c>
      <c r="I1411" s="60">
        <v>-2983083</v>
      </c>
      <c r="J1411" s="60">
        <v>0</v>
      </c>
      <c r="K1411" s="60">
        <v>57912</v>
      </c>
      <c r="L1411" s="60">
        <v>-57912</v>
      </c>
      <c r="M1411" s="60">
        <v>0</v>
      </c>
      <c r="N1411" s="61">
        <v>0</v>
      </c>
    </row>
    <row r="1412" spans="1:14" ht="15" x14ac:dyDescent="0.3">
      <c r="A1412" s="54" t="s">
        <v>183</v>
      </c>
      <c r="B1412" s="55" t="s">
        <v>51</v>
      </c>
      <c r="C1412" s="60">
        <v>1324944</v>
      </c>
      <c r="D1412" s="60">
        <v>-1125</v>
      </c>
      <c r="E1412" s="60">
        <v>0</v>
      </c>
      <c r="F1412" s="60">
        <v>0</v>
      </c>
      <c r="G1412" s="60">
        <v>0</v>
      </c>
      <c r="H1412" s="60">
        <v>1323819</v>
      </c>
      <c r="I1412" s="60">
        <v>-1323819</v>
      </c>
      <c r="J1412" s="60">
        <v>0</v>
      </c>
      <c r="K1412" s="60">
        <v>647104</v>
      </c>
      <c r="L1412" s="60">
        <v>-481403</v>
      </c>
      <c r="M1412" s="60">
        <v>165701</v>
      </c>
      <c r="N1412" s="61">
        <v>-165701</v>
      </c>
    </row>
    <row r="1413" spans="1:14" ht="15" x14ac:dyDescent="0.3">
      <c r="A1413" s="54" t="s">
        <v>183</v>
      </c>
      <c r="B1413" s="55" t="s">
        <v>57</v>
      </c>
      <c r="C1413" s="60">
        <v>197844</v>
      </c>
      <c r="D1413" s="60">
        <v>-23687</v>
      </c>
      <c r="E1413" s="60">
        <v>0</v>
      </c>
      <c r="F1413" s="60">
        <v>0</v>
      </c>
      <c r="G1413" s="60">
        <v>0</v>
      </c>
      <c r="H1413" s="60">
        <v>174157</v>
      </c>
      <c r="I1413" s="60">
        <v>-174157</v>
      </c>
      <c r="J1413" s="60">
        <v>0</v>
      </c>
      <c r="K1413" s="60">
        <v>0</v>
      </c>
      <c r="L1413" s="60">
        <v>0</v>
      </c>
      <c r="M1413" s="60">
        <v>0</v>
      </c>
      <c r="N1413" s="61">
        <v>0</v>
      </c>
    </row>
    <row r="1414" spans="1:14" ht="15" x14ac:dyDescent="0.3">
      <c r="A1414" s="54" t="s">
        <v>183</v>
      </c>
      <c r="B1414" s="55" t="s">
        <v>58</v>
      </c>
      <c r="C1414" s="60">
        <v>1611244</v>
      </c>
      <c r="D1414" s="60">
        <v>-281714</v>
      </c>
      <c r="E1414" s="60">
        <v>0</v>
      </c>
      <c r="F1414" s="60">
        <v>0</v>
      </c>
      <c r="G1414" s="60">
        <v>0</v>
      </c>
      <c r="H1414" s="60">
        <v>1329530</v>
      </c>
      <c r="I1414" s="60">
        <v>-1329530</v>
      </c>
      <c r="J1414" s="60">
        <v>0</v>
      </c>
      <c r="K1414" s="60">
        <v>167850</v>
      </c>
      <c r="L1414" s="60">
        <v>-167850</v>
      </c>
      <c r="M1414" s="60">
        <v>0</v>
      </c>
      <c r="N1414" s="61">
        <v>0</v>
      </c>
    </row>
    <row r="1415" spans="1:14" ht="15" x14ac:dyDescent="0.3">
      <c r="A1415" s="54" t="s">
        <v>184</v>
      </c>
      <c r="B1415" s="55" t="s">
        <v>40</v>
      </c>
      <c r="C1415" s="60">
        <v>48097</v>
      </c>
      <c r="D1415" s="60">
        <v>-7</v>
      </c>
      <c r="E1415" s="60">
        <v>0</v>
      </c>
      <c r="F1415" s="60">
        <v>0</v>
      </c>
      <c r="G1415" s="60">
        <v>0</v>
      </c>
      <c r="H1415" s="60">
        <v>48090</v>
      </c>
      <c r="I1415" s="60">
        <v>0</v>
      </c>
      <c r="J1415" s="60">
        <v>48090</v>
      </c>
      <c r="K1415" s="60">
        <v>0</v>
      </c>
      <c r="L1415" s="60">
        <v>0</v>
      </c>
      <c r="M1415" s="60">
        <v>0</v>
      </c>
      <c r="N1415" s="61">
        <v>48090</v>
      </c>
    </row>
    <row r="1416" spans="1:14" ht="15" x14ac:dyDescent="0.3">
      <c r="A1416" s="54" t="s">
        <v>184</v>
      </c>
      <c r="B1416" s="55" t="s">
        <v>41</v>
      </c>
      <c r="C1416" s="60">
        <v>717831</v>
      </c>
      <c r="D1416" s="60">
        <v>-18028</v>
      </c>
      <c r="E1416" s="60">
        <v>0</v>
      </c>
      <c r="F1416" s="60">
        <v>0</v>
      </c>
      <c r="G1416" s="60">
        <v>0</v>
      </c>
      <c r="H1416" s="60">
        <v>699803</v>
      </c>
      <c r="I1416" s="60">
        <v>0</v>
      </c>
      <c r="J1416" s="60">
        <v>699803</v>
      </c>
      <c r="K1416" s="60">
        <v>0</v>
      </c>
      <c r="L1416" s="60">
        <v>0</v>
      </c>
      <c r="M1416" s="60">
        <v>0</v>
      </c>
      <c r="N1416" s="61">
        <v>699803</v>
      </c>
    </row>
    <row r="1417" spans="1:14" ht="15" x14ac:dyDescent="0.3">
      <c r="A1417" s="54" t="s">
        <v>184</v>
      </c>
      <c r="B1417" s="55" t="s">
        <v>42</v>
      </c>
      <c r="C1417" s="60">
        <v>847301</v>
      </c>
      <c r="D1417" s="60">
        <v>-12879</v>
      </c>
      <c r="E1417" s="60">
        <v>0</v>
      </c>
      <c r="F1417" s="60">
        <v>0</v>
      </c>
      <c r="G1417" s="60">
        <v>0</v>
      </c>
      <c r="H1417" s="60">
        <v>834422</v>
      </c>
      <c r="I1417" s="60">
        <v>0</v>
      </c>
      <c r="J1417" s="60">
        <v>834422</v>
      </c>
      <c r="K1417" s="60">
        <v>0</v>
      </c>
      <c r="L1417" s="60">
        <v>0</v>
      </c>
      <c r="M1417" s="60">
        <v>0</v>
      </c>
      <c r="N1417" s="61">
        <v>834422</v>
      </c>
    </row>
    <row r="1418" spans="1:14" ht="15" x14ac:dyDescent="0.3">
      <c r="A1418" s="54" t="s">
        <v>184</v>
      </c>
      <c r="B1418" s="55" t="s">
        <v>43</v>
      </c>
      <c r="C1418" s="60">
        <v>886232</v>
      </c>
      <c r="D1418" s="60">
        <v>-10668</v>
      </c>
      <c r="E1418" s="60">
        <v>0</v>
      </c>
      <c r="F1418" s="60">
        <v>0</v>
      </c>
      <c r="G1418" s="60">
        <v>0</v>
      </c>
      <c r="H1418" s="60">
        <v>875564</v>
      </c>
      <c r="I1418" s="60">
        <v>-875564</v>
      </c>
      <c r="J1418" s="60">
        <v>0</v>
      </c>
      <c r="K1418" s="60">
        <v>81902</v>
      </c>
      <c r="L1418" s="60">
        <v>-81902</v>
      </c>
      <c r="M1418" s="60">
        <v>0</v>
      </c>
      <c r="N1418" s="61">
        <v>0</v>
      </c>
    </row>
    <row r="1419" spans="1:14" ht="15" x14ac:dyDescent="0.3">
      <c r="A1419" s="54" t="s">
        <v>184</v>
      </c>
      <c r="B1419" s="55" t="s">
        <v>44</v>
      </c>
      <c r="C1419" s="60">
        <v>893018</v>
      </c>
      <c r="D1419" s="60">
        <v>-1071</v>
      </c>
      <c r="E1419" s="60">
        <v>0</v>
      </c>
      <c r="F1419" s="60">
        <v>0</v>
      </c>
      <c r="G1419" s="60">
        <v>0</v>
      </c>
      <c r="H1419" s="60">
        <v>891947</v>
      </c>
      <c r="I1419" s="60">
        <v>-891947</v>
      </c>
      <c r="J1419" s="60">
        <v>0</v>
      </c>
      <c r="K1419" s="60">
        <v>33727</v>
      </c>
      <c r="L1419" s="60">
        <v>-33727</v>
      </c>
      <c r="M1419" s="60">
        <v>0</v>
      </c>
      <c r="N1419" s="61">
        <v>0</v>
      </c>
    </row>
    <row r="1420" spans="1:14" ht="15" x14ac:dyDescent="0.3">
      <c r="A1420" s="54" t="s">
        <v>184</v>
      </c>
      <c r="B1420" s="55" t="s">
        <v>45</v>
      </c>
      <c r="C1420" s="60">
        <v>1353626</v>
      </c>
      <c r="D1420" s="60">
        <v>-1972</v>
      </c>
      <c r="E1420" s="60">
        <v>0</v>
      </c>
      <c r="F1420" s="60">
        <v>0</v>
      </c>
      <c r="G1420" s="60">
        <v>0</v>
      </c>
      <c r="H1420" s="60">
        <v>1351654</v>
      </c>
      <c r="I1420" s="60">
        <v>-1351654</v>
      </c>
      <c r="J1420" s="60">
        <v>0</v>
      </c>
      <c r="K1420" s="60">
        <v>268079</v>
      </c>
      <c r="L1420" s="60">
        <v>-268079</v>
      </c>
      <c r="M1420" s="60">
        <v>0</v>
      </c>
      <c r="N1420" s="61">
        <v>0</v>
      </c>
    </row>
    <row r="1421" spans="1:14" ht="15" x14ac:dyDescent="0.3">
      <c r="A1421" s="54" t="s">
        <v>184</v>
      </c>
      <c r="B1421" s="55" t="s">
        <v>46</v>
      </c>
      <c r="C1421" s="60">
        <v>1593768</v>
      </c>
      <c r="D1421" s="60">
        <v>-85366</v>
      </c>
      <c r="E1421" s="60">
        <v>0</v>
      </c>
      <c r="F1421" s="60">
        <v>0</v>
      </c>
      <c r="G1421" s="60">
        <v>0</v>
      </c>
      <c r="H1421" s="60">
        <v>1508402</v>
      </c>
      <c r="I1421" s="60">
        <v>-1508402</v>
      </c>
      <c r="J1421" s="60">
        <v>0</v>
      </c>
      <c r="K1421" s="60">
        <v>0</v>
      </c>
      <c r="L1421" s="60">
        <v>0</v>
      </c>
      <c r="M1421" s="60">
        <v>0</v>
      </c>
      <c r="N1421" s="61">
        <v>0</v>
      </c>
    </row>
    <row r="1422" spans="1:14" ht="15" x14ac:dyDescent="0.3">
      <c r="A1422" s="54" t="s">
        <v>184</v>
      </c>
      <c r="B1422" s="55" t="s">
        <v>47</v>
      </c>
      <c r="C1422" s="60">
        <v>1351725</v>
      </c>
      <c r="D1422" s="60">
        <v>-41408</v>
      </c>
      <c r="E1422" s="60">
        <v>0</v>
      </c>
      <c r="F1422" s="60">
        <v>0</v>
      </c>
      <c r="G1422" s="60">
        <v>0</v>
      </c>
      <c r="H1422" s="60">
        <v>1310317</v>
      </c>
      <c r="I1422" s="60">
        <v>-1310317</v>
      </c>
      <c r="J1422" s="60">
        <v>0</v>
      </c>
      <c r="K1422" s="60">
        <v>4</v>
      </c>
      <c r="L1422" s="60">
        <v>-4</v>
      </c>
      <c r="M1422" s="60">
        <v>0</v>
      </c>
      <c r="N1422" s="61">
        <v>0</v>
      </c>
    </row>
    <row r="1423" spans="1:14" ht="15" x14ac:dyDescent="0.3">
      <c r="A1423" s="54" t="s">
        <v>184</v>
      </c>
      <c r="B1423" s="55" t="s">
        <v>48</v>
      </c>
      <c r="C1423" s="60">
        <v>1213708</v>
      </c>
      <c r="D1423" s="60">
        <v>-19270</v>
      </c>
      <c r="E1423" s="60">
        <v>0</v>
      </c>
      <c r="F1423" s="60">
        <v>0</v>
      </c>
      <c r="G1423" s="60">
        <v>0</v>
      </c>
      <c r="H1423" s="60">
        <v>1194438</v>
      </c>
      <c r="I1423" s="60">
        <v>-1194438</v>
      </c>
      <c r="J1423" s="60">
        <v>0</v>
      </c>
      <c r="K1423" s="60">
        <v>88138</v>
      </c>
      <c r="L1423" s="60">
        <v>-88138</v>
      </c>
      <c r="M1423" s="60">
        <v>0</v>
      </c>
      <c r="N1423" s="61">
        <v>0</v>
      </c>
    </row>
    <row r="1424" spans="1:14" ht="15" x14ac:dyDescent="0.3">
      <c r="A1424" s="54" t="s">
        <v>184</v>
      </c>
      <c r="B1424" s="55" t="s">
        <v>49</v>
      </c>
      <c r="C1424" s="60">
        <v>1299390</v>
      </c>
      <c r="D1424" s="60">
        <v>0</v>
      </c>
      <c r="E1424" s="60">
        <v>0</v>
      </c>
      <c r="F1424" s="60">
        <v>0</v>
      </c>
      <c r="G1424" s="60">
        <v>0</v>
      </c>
      <c r="H1424" s="60">
        <v>1299390</v>
      </c>
      <c r="I1424" s="60">
        <v>-1299390</v>
      </c>
      <c r="J1424" s="60">
        <v>0</v>
      </c>
      <c r="K1424" s="60">
        <v>31816</v>
      </c>
      <c r="L1424" s="60">
        <v>-31816</v>
      </c>
      <c r="M1424" s="60">
        <v>0</v>
      </c>
      <c r="N1424" s="61">
        <v>0</v>
      </c>
    </row>
    <row r="1425" spans="1:14" ht="15" x14ac:dyDescent="0.3">
      <c r="A1425" s="54" t="s">
        <v>184</v>
      </c>
      <c r="B1425" s="55" t="s">
        <v>50</v>
      </c>
      <c r="C1425" s="60">
        <v>1285896</v>
      </c>
      <c r="D1425" s="60">
        <v>-2547</v>
      </c>
      <c r="E1425" s="60">
        <v>0</v>
      </c>
      <c r="F1425" s="60">
        <v>0</v>
      </c>
      <c r="G1425" s="60">
        <v>0</v>
      </c>
      <c r="H1425" s="60">
        <v>1283349</v>
      </c>
      <c r="I1425" s="60">
        <v>-1283349</v>
      </c>
      <c r="J1425" s="60">
        <v>0</v>
      </c>
      <c r="K1425" s="60">
        <v>645633</v>
      </c>
      <c r="L1425" s="60">
        <v>-645633</v>
      </c>
      <c r="M1425" s="60">
        <v>0</v>
      </c>
      <c r="N1425" s="61">
        <v>0</v>
      </c>
    </row>
    <row r="1426" spans="1:14" ht="15" x14ac:dyDescent="0.3">
      <c r="A1426" s="54" t="s">
        <v>184</v>
      </c>
      <c r="B1426" s="55" t="s">
        <v>51</v>
      </c>
      <c r="C1426" s="60">
        <v>1450395</v>
      </c>
      <c r="D1426" s="60">
        <v>-1622</v>
      </c>
      <c r="E1426" s="60">
        <v>0</v>
      </c>
      <c r="F1426" s="60">
        <v>0</v>
      </c>
      <c r="G1426" s="60">
        <v>0</v>
      </c>
      <c r="H1426" s="60">
        <v>1448773</v>
      </c>
      <c r="I1426" s="60">
        <v>-1448773</v>
      </c>
      <c r="J1426" s="60">
        <v>0</v>
      </c>
      <c r="K1426" s="60">
        <v>140368</v>
      </c>
      <c r="L1426" s="60">
        <v>-140368</v>
      </c>
      <c r="M1426" s="60">
        <v>0</v>
      </c>
      <c r="N1426" s="61">
        <v>0</v>
      </c>
    </row>
    <row r="1427" spans="1:14" ht="15" x14ac:dyDescent="0.3">
      <c r="A1427" s="54" t="s">
        <v>184</v>
      </c>
      <c r="B1427" s="55" t="s">
        <v>52</v>
      </c>
      <c r="C1427" s="60">
        <v>1493294</v>
      </c>
      <c r="D1427" s="60">
        <v>-250939</v>
      </c>
      <c r="E1427" s="60">
        <v>0</v>
      </c>
      <c r="F1427" s="60">
        <v>0</v>
      </c>
      <c r="G1427" s="60">
        <v>0</v>
      </c>
      <c r="H1427" s="60">
        <v>1242355</v>
      </c>
      <c r="I1427" s="60">
        <v>-1242355</v>
      </c>
      <c r="J1427" s="60">
        <v>0</v>
      </c>
      <c r="K1427" s="60">
        <v>202267</v>
      </c>
      <c r="L1427" s="60">
        <v>-202267</v>
      </c>
      <c r="M1427" s="60">
        <v>0</v>
      </c>
      <c r="N1427" s="61">
        <v>0</v>
      </c>
    </row>
    <row r="1428" spans="1:14" ht="15" x14ac:dyDescent="0.3">
      <c r="A1428" s="54" t="s">
        <v>184</v>
      </c>
      <c r="B1428" s="55" t="s">
        <v>53</v>
      </c>
      <c r="C1428" s="60">
        <v>1058053</v>
      </c>
      <c r="D1428" s="60">
        <v>-13783</v>
      </c>
      <c r="E1428" s="60">
        <v>0</v>
      </c>
      <c r="F1428" s="60">
        <v>0</v>
      </c>
      <c r="G1428" s="60">
        <v>0</v>
      </c>
      <c r="H1428" s="60">
        <v>1044270</v>
      </c>
      <c r="I1428" s="60">
        <v>-1044270</v>
      </c>
      <c r="J1428" s="60">
        <v>0</v>
      </c>
      <c r="K1428" s="60">
        <v>132872</v>
      </c>
      <c r="L1428" s="60">
        <v>-132872</v>
      </c>
      <c r="M1428" s="60">
        <v>0</v>
      </c>
      <c r="N1428" s="61">
        <v>0</v>
      </c>
    </row>
    <row r="1429" spans="1:14" ht="15" x14ac:dyDescent="0.3">
      <c r="A1429" s="54" t="s">
        <v>184</v>
      </c>
      <c r="B1429" s="55" t="s">
        <v>54</v>
      </c>
      <c r="C1429" s="60">
        <v>977116</v>
      </c>
      <c r="D1429" s="60">
        <v>-7150</v>
      </c>
      <c r="E1429" s="60">
        <v>0</v>
      </c>
      <c r="F1429" s="60">
        <v>0</v>
      </c>
      <c r="G1429" s="60">
        <v>0</v>
      </c>
      <c r="H1429" s="60">
        <v>969966</v>
      </c>
      <c r="I1429" s="60">
        <v>-969966</v>
      </c>
      <c r="J1429" s="60">
        <v>0</v>
      </c>
      <c r="K1429" s="60">
        <v>25893</v>
      </c>
      <c r="L1429" s="60">
        <v>-25893</v>
      </c>
      <c r="M1429" s="60">
        <v>0</v>
      </c>
      <c r="N1429" s="61">
        <v>0</v>
      </c>
    </row>
    <row r="1430" spans="1:14" ht="15" x14ac:dyDescent="0.3">
      <c r="A1430" s="54" t="s">
        <v>184</v>
      </c>
      <c r="B1430" s="55" t="s">
        <v>55</v>
      </c>
      <c r="C1430" s="60">
        <v>634786</v>
      </c>
      <c r="D1430" s="60">
        <v>-1000</v>
      </c>
      <c r="E1430" s="60">
        <v>0</v>
      </c>
      <c r="F1430" s="60">
        <v>0</v>
      </c>
      <c r="G1430" s="60">
        <v>0</v>
      </c>
      <c r="H1430" s="60">
        <v>633786</v>
      </c>
      <c r="I1430" s="60">
        <v>-633786</v>
      </c>
      <c r="J1430" s="60">
        <v>0</v>
      </c>
      <c r="K1430" s="60">
        <v>23400</v>
      </c>
      <c r="L1430" s="60">
        <v>-23400</v>
      </c>
      <c r="M1430" s="60">
        <v>0</v>
      </c>
      <c r="N1430" s="61">
        <v>0</v>
      </c>
    </row>
    <row r="1431" spans="1:14" ht="15" x14ac:dyDescent="0.3">
      <c r="A1431" s="54" t="s">
        <v>184</v>
      </c>
      <c r="B1431" s="55" t="s">
        <v>56</v>
      </c>
      <c r="C1431" s="60">
        <v>490258</v>
      </c>
      <c r="D1431" s="60">
        <v>-822</v>
      </c>
      <c r="E1431" s="60">
        <v>0</v>
      </c>
      <c r="F1431" s="60">
        <v>0</v>
      </c>
      <c r="G1431" s="60">
        <v>0</v>
      </c>
      <c r="H1431" s="60">
        <v>489436</v>
      </c>
      <c r="I1431" s="60">
        <v>-489436</v>
      </c>
      <c r="J1431" s="60">
        <v>0</v>
      </c>
      <c r="K1431" s="60">
        <v>12097</v>
      </c>
      <c r="L1431" s="60">
        <v>-12097</v>
      </c>
      <c r="M1431" s="60">
        <v>0</v>
      </c>
      <c r="N1431" s="61">
        <v>0</v>
      </c>
    </row>
    <row r="1432" spans="1:14" ht="15" x14ac:dyDescent="0.3">
      <c r="A1432" s="54" t="s">
        <v>184</v>
      </c>
      <c r="B1432" s="55" t="s">
        <v>57</v>
      </c>
      <c r="C1432" s="60">
        <v>337325</v>
      </c>
      <c r="D1432" s="60">
        <v>-27197</v>
      </c>
      <c r="E1432" s="60">
        <v>0</v>
      </c>
      <c r="F1432" s="60">
        <v>0</v>
      </c>
      <c r="G1432" s="60">
        <v>0</v>
      </c>
      <c r="H1432" s="60">
        <v>310128</v>
      </c>
      <c r="I1432" s="60">
        <v>-310128</v>
      </c>
      <c r="J1432" s="60">
        <v>0</v>
      </c>
      <c r="K1432" s="60">
        <v>156854</v>
      </c>
      <c r="L1432" s="60">
        <v>-156854</v>
      </c>
      <c r="M1432" s="60">
        <v>0</v>
      </c>
      <c r="N1432" s="61">
        <v>0</v>
      </c>
    </row>
    <row r="1433" spans="1:14" ht="15" x14ac:dyDescent="0.3">
      <c r="A1433" s="54" t="s">
        <v>184</v>
      </c>
      <c r="B1433" s="55" t="s">
        <v>58</v>
      </c>
      <c r="C1433" s="60">
        <v>256987</v>
      </c>
      <c r="D1433" s="60">
        <v>-18530</v>
      </c>
      <c r="E1433" s="60">
        <v>0</v>
      </c>
      <c r="F1433" s="60">
        <v>0</v>
      </c>
      <c r="G1433" s="60">
        <v>0</v>
      </c>
      <c r="H1433" s="60">
        <v>238457</v>
      </c>
      <c r="I1433" s="60">
        <v>-238457</v>
      </c>
      <c r="J1433" s="60">
        <v>0</v>
      </c>
      <c r="K1433" s="60">
        <v>17288</v>
      </c>
      <c r="L1433" s="60">
        <v>-17288</v>
      </c>
      <c r="M1433" s="60">
        <v>0</v>
      </c>
      <c r="N1433" s="61">
        <v>0</v>
      </c>
    </row>
    <row r="1434" spans="1:14" ht="15" x14ac:dyDescent="0.3">
      <c r="A1434" s="54" t="s">
        <v>184</v>
      </c>
      <c r="B1434" s="55" t="s">
        <v>59</v>
      </c>
      <c r="C1434" s="60">
        <v>217278</v>
      </c>
      <c r="D1434" s="60">
        <v>-16489</v>
      </c>
      <c r="E1434" s="60">
        <v>0</v>
      </c>
      <c r="F1434" s="60">
        <v>0</v>
      </c>
      <c r="G1434" s="60">
        <v>0</v>
      </c>
      <c r="H1434" s="60">
        <v>200789</v>
      </c>
      <c r="I1434" s="60">
        <v>-200789</v>
      </c>
      <c r="J1434" s="60">
        <v>0</v>
      </c>
      <c r="K1434" s="60">
        <v>15049</v>
      </c>
      <c r="L1434" s="60">
        <v>-15049</v>
      </c>
      <c r="M1434" s="60">
        <v>0</v>
      </c>
      <c r="N1434" s="61">
        <v>0</v>
      </c>
    </row>
    <row r="1435" spans="1:14" ht="15" x14ac:dyDescent="0.3">
      <c r="A1435" s="54" t="s">
        <v>184</v>
      </c>
      <c r="B1435" s="55" t="s">
        <v>60</v>
      </c>
      <c r="C1435" s="60">
        <v>173397</v>
      </c>
      <c r="D1435" s="60">
        <v>-3549</v>
      </c>
      <c r="E1435" s="60">
        <v>0</v>
      </c>
      <c r="F1435" s="60">
        <v>0</v>
      </c>
      <c r="G1435" s="60">
        <v>0</v>
      </c>
      <c r="H1435" s="60">
        <v>169848</v>
      </c>
      <c r="I1435" s="60">
        <v>-169848</v>
      </c>
      <c r="J1435" s="60">
        <v>0</v>
      </c>
      <c r="K1435" s="60">
        <v>3549</v>
      </c>
      <c r="L1435" s="60">
        <v>-3549</v>
      </c>
      <c r="M1435" s="60">
        <v>0</v>
      </c>
      <c r="N1435" s="61">
        <v>0</v>
      </c>
    </row>
    <row r="1436" spans="1:14" ht="15" x14ac:dyDescent="0.3">
      <c r="A1436" s="54" t="s">
        <v>185</v>
      </c>
      <c r="B1436" s="55" t="s">
        <v>41</v>
      </c>
      <c r="C1436" s="60">
        <v>299585</v>
      </c>
      <c r="D1436" s="60">
        <v>-104212</v>
      </c>
      <c r="E1436" s="60">
        <v>0</v>
      </c>
      <c r="F1436" s="60">
        <v>0</v>
      </c>
      <c r="G1436" s="60">
        <v>0</v>
      </c>
      <c r="H1436" s="60">
        <v>195373</v>
      </c>
      <c r="I1436" s="60">
        <v>0</v>
      </c>
      <c r="J1436" s="60">
        <v>195373</v>
      </c>
      <c r="K1436" s="60">
        <v>0</v>
      </c>
      <c r="L1436" s="60">
        <v>0</v>
      </c>
      <c r="M1436" s="60">
        <v>0</v>
      </c>
      <c r="N1436" s="62">
        <v>195373</v>
      </c>
    </row>
    <row r="1437" spans="1:14" ht="15" x14ac:dyDescent="0.3">
      <c r="A1437" s="54" t="s">
        <v>185</v>
      </c>
      <c r="B1437" s="55" t="s">
        <v>42</v>
      </c>
      <c r="C1437" s="60">
        <v>281792</v>
      </c>
      <c r="D1437" s="60">
        <v>3112</v>
      </c>
      <c r="E1437" s="60">
        <v>0</v>
      </c>
      <c r="F1437" s="60">
        <v>0</v>
      </c>
      <c r="G1437" s="60">
        <v>0</v>
      </c>
      <c r="H1437" s="60">
        <v>284904</v>
      </c>
      <c r="I1437" s="60">
        <v>0</v>
      </c>
      <c r="J1437" s="60">
        <v>284904</v>
      </c>
      <c r="K1437" s="60">
        <v>0</v>
      </c>
      <c r="L1437" s="60">
        <v>0</v>
      </c>
      <c r="M1437" s="60">
        <v>0</v>
      </c>
      <c r="N1437" s="62">
        <v>284904</v>
      </c>
    </row>
    <row r="1438" spans="1:14" ht="15" x14ac:dyDescent="0.3">
      <c r="A1438" s="54" t="s">
        <v>185</v>
      </c>
      <c r="B1438" s="55" t="s">
        <v>43</v>
      </c>
      <c r="C1438" s="60">
        <v>270048</v>
      </c>
      <c r="D1438" s="60">
        <v>3420</v>
      </c>
      <c r="E1438" s="60">
        <v>0</v>
      </c>
      <c r="F1438" s="60">
        <v>0</v>
      </c>
      <c r="G1438" s="60">
        <v>0</v>
      </c>
      <c r="H1438" s="60">
        <v>273468</v>
      </c>
      <c r="I1438" s="60">
        <v>-273084</v>
      </c>
      <c r="J1438" s="60">
        <v>384</v>
      </c>
      <c r="K1438" s="60">
        <v>384</v>
      </c>
      <c r="L1438" s="60">
        <v>-384</v>
      </c>
      <c r="M1438" s="60">
        <v>0</v>
      </c>
      <c r="N1438" s="62">
        <v>384</v>
      </c>
    </row>
    <row r="1439" spans="1:14" ht="15" x14ac:dyDescent="0.3">
      <c r="A1439" s="54" t="s">
        <v>185</v>
      </c>
      <c r="B1439" s="55" t="s">
        <v>44</v>
      </c>
      <c r="C1439" s="60">
        <v>256985</v>
      </c>
      <c r="D1439" s="60">
        <v>1180</v>
      </c>
      <c r="E1439" s="60">
        <v>0</v>
      </c>
      <c r="F1439" s="60">
        <v>0</v>
      </c>
      <c r="G1439" s="60">
        <v>0</v>
      </c>
      <c r="H1439" s="60">
        <v>258165</v>
      </c>
      <c r="I1439" s="60">
        <v>-258032</v>
      </c>
      <c r="J1439" s="60">
        <v>133</v>
      </c>
      <c r="K1439" s="60">
        <v>133</v>
      </c>
      <c r="L1439" s="60">
        <v>-133</v>
      </c>
      <c r="M1439" s="60">
        <v>0</v>
      </c>
      <c r="N1439" s="61">
        <v>133</v>
      </c>
    </row>
    <row r="1440" spans="1:14" ht="15" x14ac:dyDescent="0.3">
      <c r="A1440" s="54" t="s">
        <v>185</v>
      </c>
      <c r="B1440" s="55" t="s">
        <v>45</v>
      </c>
      <c r="C1440" s="60">
        <v>244457</v>
      </c>
      <c r="D1440" s="60">
        <v>-925</v>
      </c>
      <c r="E1440" s="60">
        <v>0</v>
      </c>
      <c r="F1440" s="60">
        <v>0</v>
      </c>
      <c r="G1440" s="60">
        <v>0</v>
      </c>
      <c r="H1440" s="60">
        <v>243532</v>
      </c>
      <c r="I1440" s="60">
        <v>-243532</v>
      </c>
      <c r="J1440" s="60">
        <v>0</v>
      </c>
      <c r="K1440" s="60">
        <v>0</v>
      </c>
      <c r="L1440" s="60">
        <v>0</v>
      </c>
      <c r="M1440" s="60">
        <v>0</v>
      </c>
      <c r="N1440" s="62">
        <v>0</v>
      </c>
    </row>
    <row r="1441" spans="1:14" ht="15" x14ac:dyDescent="0.3">
      <c r="A1441" s="54" t="s">
        <v>185</v>
      </c>
      <c r="B1441" s="55" t="s">
        <v>46</v>
      </c>
      <c r="C1441" s="60">
        <v>241097</v>
      </c>
      <c r="D1441" s="60">
        <v>-3020</v>
      </c>
      <c r="E1441" s="60">
        <v>0</v>
      </c>
      <c r="F1441" s="60">
        <v>0</v>
      </c>
      <c r="G1441" s="60">
        <v>0</v>
      </c>
      <c r="H1441" s="60">
        <v>238077</v>
      </c>
      <c r="I1441" s="60">
        <v>-238077</v>
      </c>
      <c r="J1441" s="60">
        <v>0</v>
      </c>
      <c r="K1441" s="60">
        <v>0</v>
      </c>
      <c r="L1441" s="60">
        <v>0</v>
      </c>
      <c r="M1441" s="60">
        <v>0</v>
      </c>
      <c r="N1441" s="62">
        <v>0</v>
      </c>
    </row>
    <row r="1442" spans="1:14" ht="15" x14ac:dyDescent="0.3">
      <c r="A1442" s="54" t="s">
        <v>185</v>
      </c>
      <c r="B1442" s="55" t="s">
        <v>47</v>
      </c>
      <c r="C1442" s="60">
        <v>234997</v>
      </c>
      <c r="D1442" s="60">
        <v>-4807</v>
      </c>
      <c r="E1442" s="60">
        <v>0</v>
      </c>
      <c r="F1442" s="60">
        <v>0</v>
      </c>
      <c r="G1442" s="60">
        <v>0</v>
      </c>
      <c r="H1442" s="60">
        <v>230190</v>
      </c>
      <c r="I1442" s="60">
        <v>-230190</v>
      </c>
      <c r="J1442" s="60">
        <v>0</v>
      </c>
      <c r="K1442" s="60">
        <v>3</v>
      </c>
      <c r="L1442" s="60">
        <v>-3</v>
      </c>
      <c r="M1442" s="60">
        <v>0</v>
      </c>
      <c r="N1442" s="62">
        <v>0</v>
      </c>
    </row>
    <row r="1443" spans="1:14" ht="15" x14ac:dyDescent="0.3">
      <c r="A1443" s="54" t="s">
        <v>185</v>
      </c>
      <c r="B1443" s="55" t="s">
        <v>48</v>
      </c>
      <c r="C1443" s="60">
        <v>233361</v>
      </c>
      <c r="D1443" s="60">
        <v>-189</v>
      </c>
      <c r="E1443" s="60">
        <v>0</v>
      </c>
      <c r="F1443" s="60">
        <v>0</v>
      </c>
      <c r="G1443" s="60">
        <v>0</v>
      </c>
      <c r="H1443" s="60">
        <v>233172</v>
      </c>
      <c r="I1443" s="60">
        <v>-233172</v>
      </c>
      <c r="J1443" s="60">
        <v>0</v>
      </c>
      <c r="K1443" s="60">
        <v>1717</v>
      </c>
      <c r="L1443" s="60">
        <v>-1717</v>
      </c>
      <c r="M1443" s="60">
        <v>0</v>
      </c>
      <c r="N1443" s="61">
        <v>0</v>
      </c>
    </row>
    <row r="1444" spans="1:14" ht="15" x14ac:dyDescent="0.3">
      <c r="A1444" s="54" t="s">
        <v>185</v>
      </c>
      <c r="B1444" s="55" t="s">
        <v>49</v>
      </c>
      <c r="C1444" s="60">
        <v>224075</v>
      </c>
      <c r="D1444" s="60">
        <v>2043</v>
      </c>
      <c r="E1444" s="60">
        <v>0</v>
      </c>
      <c r="F1444" s="60">
        <v>0</v>
      </c>
      <c r="G1444" s="60">
        <v>0</v>
      </c>
      <c r="H1444" s="60">
        <v>226118</v>
      </c>
      <c r="I1444" s="60">
        <v>-226118</v>
      </c>
      <c r="J1444" s="60">
        <v>0</v>
      </c>
      <c r="K1444" s="60">
        <v>0</v>
      </c>
      <c r="L1444" s="60">
        <v>0</v>
      </c>
      <c r="M1444" s="60">
        <v>0</v>
      </c>
      <c r="N1444" s="61">
        <v>0</v>
      </c>
    </row>
    <row r="1445" spans="1:14" ht="15" x14ac:dyDescent="0.3">
      <c r="A1445" s="54" t="s">
        <v>185</v>
      </c>
      <c r="B1445" s="55" t="s">
        <v>50</v>
      </c>
      <c r="C1445" s="60">
        <v>214194</v>
      </c>
      <c r="D1445" s="60">
        <v>-1500</v>
      </c>
      <c r="E1445" s="60">
        <v>0</v>
      </c>
      <c r="F1445" s="60">
        <v>0</v>
      </c>
      <c r="G1445" s="60">
        <v>0</v>
      </c>
      <c r="H1445" s="60">
        <v>212694</v>
      </c>
      <c r="I1445" s="60">
        <v>-212694</v>
      </c>
      <c r="J1445" s="60">
        <v>0</v>
      </c>
      <c r="K1445" s="60">
        <v>974</v>
      </c>
      <c r="L1445" s="60">
        <v>-974</v>
      </c>
      <c r="M1445" s="60">
        <v>0</v>
      </c>
      <c r="N1445" s="61">
        <v>0</v>
      </c>
    </row>
    <row r="1446" spans="1:14" ht="15" x14ac:dyDescent="0.3">
      <c r="A1446" s="54" t="s">
        <v>185</v>
      </c>
      <c r="B1446" s="55" t="s">
        <v>51</v>
      </c>
      <c r="C1446" s="60">
        <v>209951</v>
      </c>
      <c r="D1446" s="60">
        <v>-1426</v>
      </c>
      <c r="E1446" s="60">
        <v>0</v>
      </c>
      <c r="F1446" s="60">
        <v>0</v>
      </c>
      <c r="G1446" s="60">
        <v>0</v>
      </c>
      <c r="H1446" s="60">
        <v>208525</v>
      </c>
      <c r="I1446" s="60">
        <v>-208525</v>
      </c>
      <c r="J1446" s="60">
        <v>0</v>
      </c>
      <c r="K1446" s="60">
        <v>0</v>
      </c>
      <c r="L1446" s="60">
        <v>0</v>
      </c>
      <c r="M1446" s="60">
        <v>0</v>
      </c>
      <c r="N1446" s="61">
        <v>0</v>
      </c>
    </row>
    <row r="1447" spans="1:14" ht="15" x14ac:dyDescent="0.3">
      <c r="A1447" s="54" t="s">
        <v>185</v>
      </c>
      <c r="B1447" s="55" t="s">
        <v>52</v>
      </c>
      <c r="C1447" s="60">
        <v>206698</v>
      </c>
      <c r="D1447" s="60">
        <v>0</v>
      </c>
      <c r="E1447" s="60">
        <v>0</v>
      </c>
      <c r="F1447" s="60">
        <v>0</v>
      </c>
      <c r="G1447" s="60">
        <v>0</v>
      </c>
      <c r="H1447" s="60">
        <v>206698</v>
      </c>
      <c r="I1447" s="60">
        <v>-206698</v>
      </c>
      <c r="J1447" s="60">
        <v>0</v>
      </c>
      <c r="K1447" s="60">
        <v>77</v>
      </c>
      <c r="L1447" s="60">
        <v>-77</v>
      </c>
      <c r="M1447" s="60">
        <v>0</v>
      </c>
      <c r="N1447" s="61">
        <v>0</v>
      </c>
    </row>
    <row r="1448" spans="1:14" ht="15" x14ac:dyDescent="0.3">
      <c r="A1448" s="54" t="s">
        <v>185</v>
      </c>
      <c r="B1448" s="55" t="s">
        <v>53</v>
      </c>
      <c r="C1448" s="60">
        <v>201847</v>
      </c>
      <c r="D1448" s="60">
        <v>0</v>
      </c>
      <c r="E1448" s="60">
        <v>0</v>
      </c>
      <c r="F1448" s="60">
        <v>0</v>
      </c>
      <c r="G1448" s="60">
        <v>0</v>
      </c>
      <c r="H1448" s="60">
        <v>201847</v>
      </c>
      <c r="I1448" s="60">
        <v>-201847</v>
      </c>
      <c r="J1448" s="60">
        <v>0</v>
      </c>
      <c r="K1448" s="60">
        <v>0</v>
      </c>
      <c r="L1448" s="60">
        <v>0</v>
      </c>
      <c r="M1448" s="60">
        <v>0</v>
      </c>
      <c r="N1448" s="61">
        <v>0</v>
      </c>
    </row>
    <row r="1449" spans="1:14" ht="15" x14ac:dyDescent="0.3">
      <c r="A1449" s="54" t="s">
        <v>185</v>
      </c>
      <c r="B1449" s="55" t="s">
        <v>54</v>
      </c>
      <c r="C1449" s="60">
        <v>197015</v>
      </c>
      <c r="D1449" s="60">
        <v>0</v>
      </c>
      <c r="E1449" s="60">
        <v>0</v>
      </c>
      <c r="F1449" s="60">
        <v>0</v>
      </c>
      <c r="G1449" s="60">
        <v>0</v>
      </c>
      <c r="H1449" s="60">
        <v>197015</v>
      </c>
      <c r="I1449" s="60">
        <v>-197015</v>
      </c>
      <c r="J1449" s="60">
        <v>0</v>
      </c>
      <c r="K1449" s="60">
        <v>0</v>
      </c>
      <c r="L1449" s="60">
        <v>0</v>
      </c>
      <c r="M1449" s="60">
        <v>0</v>
      </c>
      <c r="N1449" s="61">
        <v>0</v>
      </c>
    </row>
    <row r="1450" spans="1:14" ht="15" x14ac:dyDescent="0.3">
      <c r="A1450" s="54" t="s">
        <v>185</v>
      </c>
      <c r="B1450" s="55" t="s">
        <v>55</v>
      </c>
      <c r="C1450" s="60">
        <v>189873</v>
      </c>
      <c r="D1450" s="60">
        <v>0</v>
      </c>
      <c r="E1450" s="60">
        <v>0</v>
      </c>
      <c r="F1450" s="60">
        <v>0</v>
      </c>
      <c r="G1450" s="60">
        <v>0</v>
      </c>
      <c r="H1450" s="60">
        <v>189873</v>
      </c>
      <c r="I1450" s="60">
        <v>-189873</v>
      </c>
      <c r="J1450" s="60">
        <v>0</v>
      </c>
      <c r="K1450" s="60">
        <v>0</v>
      </c>
      <c r="L1450" s="60">
        <v>0</v>
      </c>
      <c r="M1450" s="60">
        <v>0</v>
      </c>
      <c r="N1450" s="61">
        <v>0</v>
      </c>
    </row>
    <row r="1451" spans="1:14" ht="15" x14ac:dyDescent="0.3">
      <c r="A1451" s="54" t="s">
        <v>185</v>
      </c>
      <c r="B1451" s="55" t="s">
        <v>58</v>
      </c>
      <c r="C1451" s="60">
        <v>1065</v>
      </c>
      <c r="D1451" s="60">
        <v>-831</v>
      </c>
      <c r="E1451" s="60">
        <v>0</v>
      </c>
      <c r="F1451" s="60">
        <v>0</v>
      </c>
      <c r="G1451" s="60">
        <v>0</v>
      </c>
      <c r="H1451" s="60">
        <v>234</v>
      </c>
      <c r="I1451" s="60">
        <v>-234</v>
      </c>
      <c r="J1451" s="60">
        <v>0</v>
      </c>
      <c r="K1451" s="60">
        <v>0</v>
      </c>
      <c r="L1451" s="60">
        <v>0</v>
      </c>
      <c r="M1451" s="60">
        <v>0</v>
      </c>
      <c r="N1451" s="61">
        <v>0</v>
      </c>
    </row>
    <row r="1452" spans="1:14" ht="15" x14ac:dyDescent="0.3">
      <c r="A1452" s="54" t="s">
        <v>186</v>
      </c>
      <c r="B1452" s="55" t="s">
        <v>44</v>
      </c>
      <c r="C1452" s="60">
        <v>29797094</v>
      </c>
      <c r="D1452" s="60">
        <v>-6717440</v>
      </c>
      <c r="E1452" s="60">
        <v>0</v>
      </c>
      <c r="F1452" s="60">
        <v>0</v>
      </c>
      <c r="G1452" s="60">
        <v>0</v>
      </c>
      <c r="H1452" s="60">
        <v>23079654</v>
      </c>
      <c r="I1452" s="60">
        <v>-23079654</v>
      </c>
      <c r="J1452" s="60">
        <v>0</v>
      </c>
      <c r="K1452" s="60">
        <v>6785930</v>
      </c>
      <c r="L1452" s="60">
        <v>-6785930</v>
      </c>
      <c r="M1452" s="60">
        <v>0</v>
      </c>
      <c r="N1452" s="61">
        <v>0</v>
      </c>
    </row>
    <row r="1453" spans="1:14" ht="15" x14ac:dyDescent="0.3">
      <c r="A1453" s="54" t="s">
        <v>186</v>
      </c>
      <c r="B1453" s="55" t="s">
        <v>45</v>
      </c>
      <c r="C1453" s="60">
        <v>28297648</v>
      </c>
      <c r="D1453" s="60">
        <v>-6262842</v>
      </c>
      <c r="E1453" s="60">
        <v>0</v>
      </c>
      <c r="F1453" s="60">
        <v>0</v>
      </c>
      <c r="G1453" s="60">
        <v>0</v>
      </c>
      <c r="H1453" s="60">
        <v>22034806</v>
      </c>
      <c r="I1453" s="60">
        <v>-22034806</v>
      </c>
      <c r="J1453" s="60">
        <v>0</v>
      </c>
      <c r="K1453" s="60">
        <v>6917035</v>
      </c>
      <c r="L1453" s="60">
        <v>-6917035</v>
      </c>
      <c r="M1453" s="60">
        <v>0</v>
      </c>
      <c r="N1453" s="61">
        <v>0</v>
      </c>
    </row>
    <row r="1454" spans="1:14" ht="15" x14ac:dyDescent="0.3">
      <c r="A1454" s="54" t="s">
        <v>186</v>
      </c>
      <c r="B1454" s="55" t="s">
        <v>46</v>
      </c>
      <c r="C1454" s="60">
        <v>21791330</v>
      </c>
      <c r="D1454" s="60">
        <v>-5655963</v>
      </c>
      <c r="E1454" s="60">
        <v>0</v>
      </c>
      <c r="F1454" s="60">
        <v>0</v>
      </c>
      <c r="G1454" s="60">
        <v>0</v>
      </c>
      <c r="H1454" s="60">
        <v>16135367</v>
      </c>
      <c r="I1454" s="60">
        <v>-16135367</v>
      </c>
      <c r="J1454" s="60">
        <v>0</v>
      </c>
      <c r="K1454" s="60">
        <v>0</v>
      </c>
      <c r="L1454" s="60">
        <v>0</v>
      </c>
      <c r="M1454" s="60">
        <v>0</v>
      </c>
      <c r="N1454" s="61">
        <v>0</v>
      </c>
    </row>
    <row r="1455" spans="1:14" ht="15" x14ac:dyDescent="0.3">
      <c r="A1455" s="54" t="s">
        <v>186</v>
      </c>
      <c r="B1455" s="55" t="s">
        <v>47</v>
      </c>
      <c r="C1455" s="60">
        <v>24097179</v>
      </c>
      <c r="D1455" s="60">
        <v>-3066584</v>
      </c>
      <c r="E1455" s="60">
        <v>0</v>
      </c>
      <c r="F1455" s="60">
        <v>0</v>
      </c>
      <c r="G1455" s="60">
        <v>0</v>
      </c>
      <c r="H1455" s="60">
        <v>21030595</v>
      </c>
      <c r="I1455" s="60">
        <v>-21030595</v>
      </c>
      <c r="J1455" s="60">
        <v>0</v>
      </c>
      <c r="K1455" s="60">
        <v>8</v>
      </c>
      <c r="L1455" s="60">
        <v>-8</v>
      </c>
      <c r="M1455" s="60">
        <v>0</v>
      </c>
      <c r="N1455" s="61">
        <v>0</v>
      </c>
    </row>
    <row r="1456" spans="1:14" ht="15" x14ac:dyDescent="0.3">
      <c r="A1456" s="54" t="s">
        <v>186</v>
      </c>
      <c r="B1456" s="55" t="s">
        <v>48</v>
      </c>
      <c r="C1456" s="60">
        <v>16777044</v>
      </c>
      <c r="D1456" s="60">
        <v>-1769497</v>
      </c>
      <c r="E1456" s="60">
        <v>0</v>
      </c>
      <c r="F1456" s="60">
        <v>0</v>
      </c>
      <c r="G1456" s="60">
        <v>0</v>
      </c>
      <c r="H1456" s="60">
        <v>15007547</v>
      </c>
      <c r="I1456" s="60">
        <v>-15007547</v>
      </c>
      <c r="J1456" s="60">
        <v>0</v>
      </c>
      <c r="K1456" s="60">
        <v>0</v>
      </c>
      <c r="L1456" s="60">
        <v>0</v>
      </c>
      <c r="M1456" s="60">
        <v>0</v>
      </c>
      <c r="N1456" s="61">
        <v>0</v>
      </c>
    </row>
    <row r="1457" spans="1:14" ht="15" x14ac:dyDescent="0.3">
      <c r="A1457" s="54" t="s">
        <v>186</v>
      </c>
      <c r="B1457" s="55" t="s">
        <v>49</v>
      </c>
      <c r="C1457" s="60">
        <v>10984937</v>
      </c>
      <c r="D1457" s="60">
        <v>-985758</v>
      </c>
      <c r="E1457" s="60">
        <v>0</v>
      </c>
      <c r="F1457" s="60">
        <v>0</v>
      </c>
      <c r="G1457" s="60">
        <v>0</v>
      </c>
      <c r="H1457" s="60">
        <v>9999179</v>
      </c>
      <c r="I1457" s="60">
        <v>-9999179</v>
      </c>
      <c r="J1457" s="60">
        <v>0</v>
      </c>
      <c r="K1457" s="60">
        <v>614</v>
      </c>
      <c r="L1457" s="60">
        <v>-614</v>
      </c>
      <c r="M1457" s="60">
        <v>0</v>
      </c>
      <c r="N1457" s="61">
        <v>0</v>
      </c>
    </row>
    <row r="1458" spans="1:14" ht="15" x14ac:dyDescent="0.3">
      <c r="A1458" s="54" t="s">
        <v>186</v>
      </c>
      <c r="B1458" s="55" t="s">
        <v>50</v>
      </c>
      <c r="C1458" s="60">
        <v>6819456</v>
      </c>
      <c r="D1458" s="60">
        <v>-473047</v>
      </c>
      <c r="E1458" s="60">
        <v>0</v>
      </c>
      <c r="F1458" s="60">
        <v>0</v>
      </c>
      <c r="G1458" s="60">
        <v>0</v>
      </c>
      <c r="H1458" s="60">
        <v>6346409</v>
      </c>
      <c r="I1458" s="60">
        <v>-6346409</v>
      </c>
      <c r="J1458" s="60">
        <v>0</v>
      </c>
      <c r="K1458" s="60">
        <v>0</v>
      </c>
      <c r="L1458" s="60">
        <v>0</v>
      </c>
      <c r="M1458" s="60">
        <v>0</v>
      </c>
      <c r="N1458" s="61">
        <v>0</v>
      </c>
    </row>
    <row r="1459" spans="1:14" ht="15" x14ac:dyDescent="0.3">
      <c r="A1459" s="54" t="s">
        <v>186</v>
      </c>
      <c r="B1459" s="55" t="s">
        <v>51</v>
      </c>
      <c r="C1459" s="60">
        <v>5029228</v>
      </c>
      <c r="D1459" s="60">
        <v>-128336</v>
      </c>
      <c r="E1459" s="60">
        <v>0</v>
      </c>
      <c r="F1459" s="60">
        <v>0</v>
      </c>
      <c r="G1459" s="60">
        <v>0</v>
      </c>
      <c r="H1459" s="60">
        <v>4900892</v>
      </c>
      <c r="I1459" s="60">
        <v>-4900892</v>
      </c>
      <c r="J1459" s="60">
        <v>0</v>
      </c>
      <c r="K1459" s="60">
        <v>0</v>
      </c>
      <c r="L1459" s="60">
        <v>0</v>
      </c>
      <c r="M1459" s="60">
        <v>0</v>
      </c>
      <c r="N1459" s="61">
        <v>0</v>
      </c>
    </row>
    <row r="1460" spans="1:14" ht="15" x14ac:dyDescent="0.3">
      <c r="A1460" s="54" t="s">
        <v>186</v>
      </c>
      <c r="B1460" s="55" t="s">
        <v>52</v>
      </c>
      <c r="C1460" s="60">
        <v>3769004</v>
      </c>
      <c r="D1460" s="60">
        <v>-263130</v>
      </c>
      <c r="E1460" s="60">
        <v>0</v>
      </c>
      <c r="F1460" s="60">
        <v>0</v>
      </c>
      <c r="G1460" s="60">
        <v>0</v>
      </c>
      <c r="H1460" s="60">
        <v>3505874</v>
      </c>
      <c r="I1460" s="60">
        <v>-3505874</v>
      </c>
      <c r="J1460" s="60">
        <v>0</v>
      </c>
      <c r="K1460" s="60">
        <v>0</v>
      </c>
      <c r="L1460" s="60">
        <v>0</v>
      </c>
      <c r="M1460" s="60">
        <v>0</v>
      </c>
      <c r="N1460" s="61">
        <v>0</v>
      </c>
    </row>
    <row r="1461" spans="1:14" ht="15" x14ac:dyDescent="0.3">
      <c r="A1461" s="54" t="s">
        <v>186</v>
      </c>
      <c r="B1461" s="55" t="s">
        <v>53</v>
      </c>
      <c r="C1461" s="60">
        <v>3439</v>
      </c>
      <c r="D1461" s="60">
        <v>0</v>
      </c>
      <c r="E1461" s="60">
        <v>0</v>
      </c>
      <c r="F1461" s="60">
        <v>0</v>
      </c>
      <c r="G1461" s="60">
        <v>0</v>
      </c>
      <c r="H1461" s="60">
        <v>3439</v>
      </c>
      <c r="I1461" s="60">
        <v>-3439</v>
      </c>
      <c r="J1461" s="60">
        <v>0</v>
      </c>
      <c r="K1461" s="60">
        <v>0</v>
      </c>
      <c r="L1461" s="60">
        <v>0</v>
      </c>
      <c r="M1461" s="60">
        <v>0</v>
      </c>
      <c r="N1461" s="61">
        <v>0</v>
      </c>
    </row>
    <row r="1462" spans="1:14" ht="15" x14ac:dyDescent="0.3">
      <c r="A1462" s="54" t="s">
        <v>187</v>
      </c>
      <c r="B1462" s="55" t="s">
        <v>47</v>
      </c>
      <c r="C1462" s="60">
        <v>805044</v>
      </c>
      <c r="D1462" s="60">
        <v>-1547</v>
      </c>
      <c r="E1462" s="60">
        <v>0</v>
      </c>
      <c r="F1462" s="60">
        <v>0</v>
      </c>
      <c r="G1462" s="60">
        <v>0</v>
      </c>
      <c r="H1462" s="60">
        <v>803497</v>
      </c>
      <c r="I1462" s="60">
        <v>-803497</v>
      </c>
      <c r="J1462" s="60">
        <v>0</v>
      </c>
      <c r="K1462" s="60">
        <v>0</v>
      </c>
      <c r="L1462" s="60">
        <v>0</v>
      </c>
      <c r="M1462" s="60">
        <v>0</v>
      </c>
      <c r="N1462" s="61">
        <v>0</v>
      </c>
    </row>
    <row r="1463" spans="1:14" ht="15" x14ac:dyDescent="0.3">
      <c r="A1463" s="54" t="s">
        <v>187</v>
      </c>
      <c r="B1463" s="55" t="s">
        <v>48</v>
      </c>
      <c r="C1463" s="60">
        <v>807069</v>
      </c>
      <c r="D1463" s="60">
        <v>-27860</v>
      </c>
      <c r="E1463" s="60">
        <v>0</v>
      </c>
      <c r="F1463" s="60">
        <v>0</v>
      </c>
      <c r="G1463" s="60">
        <v>0</v>
      </c>
      <c r="H1463" s="60">
        <v>779209</v>
      </c>
      <c r="I1463" s="60">
        <v>-779209</v>
      </c>
      <c r="J1463" s="60">
        <v>0</v>
      </c>
      <c r="K1463" s="60">
        <v>0</v>
      </c>
      <c r="L1463" s="60">
        <v>0</v>
      </c>
      <c r="M1463" s="60">
        <v>0</v>
      </c>
      <c r="N1463" s="61">
        <v>0</v>
      </c>
    </row>
    <row r="1464" spans="1:14" ht="15" x14ac:dyDescent="0.3">
      <c r="A1464" s="54" t="s">
        <v>187</v>
      </c>
      <c r="B1464" s="55" t="s">
        <v>49</v>
      </c>
      <c r="C1464" s="60">
        <v>751708</v>
      </c>
      <c r="D1464" s="60">
        <v>-19531</v>
      </c>
      <c r="E1464" s="60">
        <v>0</v>
      </c>
      <c r="F1464" s="60">
        <v>0</v>
      </c>
      <c r="G1464" s="60">
        <v>0</v>
      </c>
      <c r="H1464" s="60">
        <v>732177</v>
      </c>
      <c r="I1464" s="60">
        <v>-732177</v>
      </c>
      <c r="J1464" s="60">
        <v>0</v>
      </c>
      <c r="K1464" s="60">
        <v>0</v>
      </c>
      <c r="L1464" s="60">
        <v>0</v>
      </c>
      <c r="M1464" s="60">
        <v>0</v>
      </c>
      <c r="N1464" s="61">
        <v>0</v>
      </c>
    </row>
    <row r="1465" spans="1:14" ht="15" x14ac:dyDescent="0.3">
      <c r="A1465" s="54" t="s">
        <v>187</v>
      </c>
      <c r="B1465" s="55" t="s">
        <v>50</v>
      </c>
      <c r="C1465" s="60">
        <v>650765</v>
      </c>
      <c r="D1465" s="60">
        <v>-18443</v>
      </c>
      <c r="E1465" s="60">
        <v>0</v>
      </c>
      <c r="F1465" s="60">
        <v>0</v>
      </c>
      <c r="G1465" s="60">
        <v>0</v>
      </c>
      <c r="H1465" s="60">
        <v>632322</v>
      </c>
      <c r="I1465" s="60">
        <v>-632322</v>
      </c>
      <c r="J1465" s="60">
        <v>0</v>
      </c>
      <c r="K1465" s="60">
        <v>0</v>
      </c>
      <c r="L1465" s="60">
        <v>0</v>
      </c>
      <c r="M1465" s="60">
        <v>0</v>
      </c>
      <c r="N1465" s="61">
        <v>0</v>
      </c>
    </row>
    <row r="1466" spans="1:14" ht="15" x14ac:dyDescent="0.3">
      <c r="A1466" s="54" t="s">
        <v>187</v>
      </c>
      <c r="B1466" s="55" t="s">
        <v>51</v>
      </c>
      <c r="C1466" s="60">
        <v>582022</v>
      </c>
      <c r="D1466" s="60">
        <v>-20856</v>
      </c>
      <c r="E1466" s="60">
        <v>0</v>
      </c>
      <c r="F1466" s="60">
        <v>0</v>
      </c>
      <c r="G1466" s="60">
        <v>0</v>
      </c>
      <c r="H1466" s="60">
        <v>561166</v>
      </c>
      <c r="I1466" s="60">
        <v>-561166</v>
      </c>
      <c r="J1466" s="60">
        <v>0</v>
      </c>
      <c r="K1466" s="60">
        <v>0</v>
      </c>
      <c r="L1466" s="60">
        <v>0</v>
      </c>
      <c r="M1466" s="60">
        <v>0</v>
      </c>
      <c r="N1466" s="61">
        <v>0</v>
      </c>
    </row>
    <row r="1467" spans="1:14" ht="15" x14ac:dyDescent="0.3">
      <c r="A1467" s="54" t="s">
        <v>187</v>
      </c>
      <c r="B1467" s="55" t="s">
        <v>52</v>
      </c>
      <c r="C1467" s="60">
        <v>979581</v>
      </c>
      <c r="D1467" s="60">
        <v>-13909</v>
      </c>
      <c r="E1467" s="60">
        <v>0</v>
      </c>
      <c r="F1467" s="60">
        <v>0</v>
      </c>
      <c r="G1467" s="60">
        <v>0</v>
      </c>
      <c r="H1467" s="60">
        <v>965672</v>
      </c>
      <c r="I1467" s="60">
        <v>-965672</v>
      </c>
      <c r="J1467" s="60">
        <v>0</v>
      </c>
      <c r="K1467" s="60">
        <v>0</v>
      </c>
      <c r="L1467" s="60">
        <v>0</v>
      </c>
      <c r="M1467" s="60">
        <v>0</v>
      </c>
      <c r="N1467" s="61">
        <v>0</v>
      </c>
    </row>
    <row r="1468" spans="1:14" ht="15" x14ac:dyDescent="0.3">
      <c r="A1468" s="54" t="s">
        <v>188</v>
      </c>
      <c r="B1468" s="55" t="s">
        <v>47</v>
      </c>
      <c r="C1468" s="60">
        <v>3968009</v>
      </c>
      <c r="D1468" s="60">
        <v>-7486</v>
      </c>
      <c r="E1468" s="60">
        <v>0</v>
      </c>
      <c r="F1468" s="60">
        <v>0</v>
      </c>
      <c r="G1468" s="60">
        <v>0</v>
      </c>
      <c r="H1468" s="60">
        <v>3960523</v>
      </c>
      <c r="I1468" s="60">
        <v>-3960523</v>
      </c>
      <c r="J1468" s="60">
        <v>0</v>
      </c>
      <c r="K1468" s="60">
        <v>0</v>
      </c>
      <c r="L1468" s="60">
        <v>0</v>
      </c>
      <c r="M1468" s="60">
        <v>0</v>
      </c>
      <c r="N1468" s="62">
        <v>0</v>
      </c>
    </row>
    <row r="1469" spans="1:14" ht="15" x14ac:dyDescent="0.3">
      <c r="A1469" s="54" t="s">
        <v>188</v>
      </c>
      <c r="B1469" s="55" t="s">
        <v>48</v>
      </c>
      <c r="C1469" s="60">
        <v>5802231</v>
      </c>
      <c r="D1469" s="60">
        <v>-60992</v>
      </c>
      <c r="E1469" s="60">
        <v>0</v>
      </c>
      <c r="F1469" s="60">
        <v>0</v>
      </c>
      <c r="G1469" s="60">
        <v>0</v>
      </c>
      <c r="H1469" s="60">
        <v>5741239</v>
      </c>
      <c r="I1469" s="60">
        <v>-5741239</v>
      </c>
      <c r="J1469" s="60">
        <v>0</v>
      </c>
      <c r="K1469" s="60">
        <v>0</v>
      </c>
      <c r="L1469" s="60">
        <v>0</v>
      </c>
      <c r="M1469" s="60">
        <v>0</v>
      </c>
      <c r="N1469" s="62">
        <v>0</v>
      </c>
    </row>
    <row r="1470" spans="1:14" ht="15" x14ac:dyDescent="0.3">
      <c r="A1470" s="54" t="s">
        <v>188</v>
      </c>
      <c r="B1470" s="55" t="s">
        <v>49</v>
      </c>
      <c r="C1470" s="60">
        <v>5331375</v>
      </c>
      <c r="D1470" s="60">
        <v>-31945</v>
      </c>
      <c r="E1470" s="60">
        <v>0</v>
      </c>
      <c r="F1470" s="60">
        <v>0</v>
      </c>
      <c r="G1470" s="60">
        <v>0</v>
      </c>
      <c r="H1470" s="60">
        <v>5299430</v>
      </c>
      <c r="I1470" s="60">
        <v>-5299430</v>
      </c>
      <c r="J1470" s="60">
        <v>0</v>
      </c>
      <c r="K1470" s="60">
        <v>0</v>
      </c>
      <c r="L1470" s="60">
        <v>0</v>
      </c>
      <c r="M1470" s="60">
        <v>0</v>
      </c>
      <c r="N1470" s="62">
        <v>0</v>
      </c>
    </row>
    <row r="1471" spans="1:14" ht="15" x14ac:dyDescent="0.3">
      <c r="A1471" s="54" t="s">
        <v>188</v>
      </c>
      <c r="B1471" s="55" t="s">
        <v>50</v>
      </c>
      <c r="C1471" s="60">
        <v>5088844</v>
      </c>
      <c r="D1471" s="60">
        <v>-49410</v>
      </c>
      <c r="E1471" s="60">
        <v>0</v>
      </c>
      <c r="F1471" s="60">
        <v>0</v>
      </c>
      <c r="G1471" s="60">
        <v>0</v>
      </c>
      <c r="H1471" s="60">
        <v>5039434</v>
      </c>
      <c r="I1471" s="60">
        <v>-5039434</v>
      </c>
      <c r="J1471" s="60">
        <v>0</v>
      </c>
      <c r="K1471" s="60">
        <v>0</v>
      </c>
      <c r="L1471" s="60">
        <v>0</v>
      </c>
      <c r="M1471" s="60">
        <v>0</v>
      </c>
      <c r="N1471" s="62">
        <v>0</v>
      </c>
    </row>
    <row r="1472" spans="1:14" ht="15" x14ac:dyDescent="0.3">
      <c r="A1472" s="54" t="s">
        <v>188</v>
      </c>
      <c r="B1472" s="55" t="s">
        <v>51</v>
      </c>
      <c r="C1472" s="60">
        <v>3831473</v>
      </c>
      <c r="D1472" s="60">
        <v>-36751</v>
      </c>
      <c r="E1472" s="60">
        <v>0</v>
      </c>
      <c r="F1472" s="60">
        <v>0</v>
      </c>
      <c r="G1472" s="60">
        <v>0</v>
      </c>
      <c r="H1472" s="60">
        <v>3794722</v>
      </c>
      <c r="I1472" s="60">
        <v>-3794722</v>
      </c>
      <c r="J1472" s="60">
        <v>0</v>
      </c>
      <c r="K1472" s="60">
        <v>0</v>
      </c>
      <c r="L1472" s="60">
        <v>0</v>
      </c>
      <c r="M1472" s="60">
        <v>0</v>
      </c>
      <c r="N1472" s="62">
        <v>0</v>
      </c>
    </row>
    <row r="1473" spans="1:14" ht="15" x14ac:dyDescent="0.3">
      <c r="A1473" s="54" t="s">
        <v>188</v>
      </c>
      <c r="B1473" s="55" t="s">
        <v>52</v>
      </c>
      <c r="C1473" s="60">
        <v>3667025</v>
      </c>
      <c r="D1473" s="60">
        <v>-36688</v>
      </c>
      <c r="E1473" s="60">
        <v>0</v>
      </c>
      <c r="F1473" s="60">
        <v>0</v>
      </c>
      <c r="G1473" s="60">
        <v>0</v>
      </c>
      <c r="H1473" s="60">
        <v>3630337</v>
      </c>
      <c r="I1473" s="60">
        <v>-3630337</v>
      </c>
      <c r="J1473" s="60">
        <v>0</v>
      </c>
      <c r="K1473" s="60">
        <v>0</v>
      </c>
      <c r="L1473" s="60">
        <v>0</v>
      </c>
      <c r="M1473" s="60">
        <v>0</v>
      </c>
      <c r="N1473" s="62">
        <v>0</v>
      </c>
    </row>
    <row r="1474" spans="1:14" ht="15" x14ac:dyDescent="0.3">
      <c r="A1474" s="54" t="s">
        <v>188</v>
      </c>
      <c r="B1474" s="55" t="s">
        <v>53</v>
      </c>
      <c r="C1474" s="60">
        <v>1205292</v>
      </c>
      <c r="D1474" s="60">
        <v>-13740</v>
      </c>
      <c r="E1474" s="60">
        <v>0</v>
      </c>
      <c r="F1474" s="60">
        <v>0</v>
      </c>
      <c r="G1474" s="60">
        <v>0</v>
      </c>
      <c r="H1474" s="60">
        <v>1191552</v>
      </c>
      <c r="I1474" s="60">
        <v>-1191552</v>
      </c>
      <c r="J1474" s="60">
        <v>0</v>
      </c>
      <c r="K1474" s="60">
        <v>0</v>
      </c>
      <c r="L1474" s="60">
        <v>0</v>
      </c>
      <c r="M1474" s="60">
        <v>0</v>
      </c>
      <c r="N1474" s="62">
        <v>0</v>
      </c>
    </row>
    <row r="1475" spans="1:14" ht="15" x14ac:dyDescent="0.3">
      <c r="A1475" s="54" t="s">
        <v>357</v>
      </c>
      <c r="B1475" s="55" t="s">
        <v>382</v>
      </c>
      <c r="C1475" s="60">
        <v>10376218</v>
      </c>
      <c r="D1475" s="60">
        <v>0</v>
      </c>
      <c r="E1475" s="60">
        <v>0</v>
      </c>
      <c r="F1475" s="60">
        <v>0</v>
      </c>
      <c r="G1475" s="60">
        <v>0</v>
      </c>
      <c r="H1475" s="60">
        <v>10376218</v>
      </c>
      <c r="I1475" s="60">
        <v>0</v>
      </c>
      <c r="J1475" s="60">
        <v>10376218</v>
      </c>
      <c r="K1475" s="60">
        <v>0</v>
      </c>
      <c r="L1475" s="60">
        <v>0</v>
      </c>
      <c r="M1475" s="60">
        <v>0</v>
      </c>
      <c r="N1475" s="61">
        <v>10376218</v>
      </c>
    </row>
    <row r="1476" spans="1:14" ht="15" x14ac:dyDescent="0.3">
      <c r="A1476" s="54" t="s">
        <v>357</v>
      </c>
      <c r="B1476" s="55" t="s">
        <v>383</v>
      </c>
      <c r="C1476" s="60">
        <v>9628285</v>
      </c>
      <c r="D1476" s="60">
        <v>0</v>
      </c>
      <c r="E1476" s="60">
        <v>0</v>
      </c>
      <c r="F1476" s="60">
        <v>0</v>
      </c>
      <c r="G1476" s="60">
        <v>-1411</v>
      </c>
      <c r="H1476" s="60">
        <v>9626874</v>
      </c>
      <c r="I1476" s="60">
        <v>-9615619</v>
      </c>
      <c r="J1476" s="60">
        <v>11255</v>
      </c>
      <c r="K1476" s="60">
        <v>0</v>
      </c>
      <c r="L1476" s="60">
        <v>0</v>
      </c>
      <c r="M1476" s="60">
        <v>0</v>
      </c>
      <c r="N1476" s="61">
        <v>11255</v>
      </c>
    </row>
    <row r="1477" spans="1:14" ht="15" x14ac:dyDescent="0.3">
      <c r="A1477" s="54" t="s">
        <v>357</v>
      </c>
      <c r="B1477" s="55" t="s">
        <v>363</v>
      </c>
      <c r="C1477" s="60">
        <v>11150727</v>
      </c>
      <c r="D1477" s="60">
        <v>-6485</v>
      </c>
      <c r="E1477" s="60">
        <v>0</v>
      </c>
      <c r="F1477" s="60">
        <v>0</v>
      </c>
      <c r="G1477" s="60">
        <v>0</v>
      </c>
      <c r="H1477" s="60">
        <v>11144242</v>
      </c>
      <c r="I1477" s="60">
        <v>-11144242</v>
      </c>
      <c r="J1477" s="60">
        <v>0</v>
      </c>
      <c r="K1477" s="60">
        <v>0</v>
      </c>
      <c r="L1477" s="60">
        <v>0</v>
      </c>
      <c r="M1477" s="60">
        <v>0</v>
      </c>
      <c r="N1477" s="61">
        <v>0</v>
      </c>
    </row>
    <row r="1478" spans="1:14" ht="15" x14ac:dyDescent="0.3">
      <c r="A1478" s="54" t="s">
        <v>357</v>
      </c>
      <c r="B1478" s="55" t="s">
        <v>361</v>
      </c>
      <c r="C1478" s="60">
        <v>8519984</v>
      </c>
      <c r="D1478" s="60">
        <v>-306</v>
      </c>
      <c r="E1478" s="60">
        <v>0</v>
      </c>
      <c r="F1478" s="60">
        <v>0</v>
      </c>
      <c r="G1478" s="60">
        <v>0</v>
      </c>
      <c r="H1478" s="60">
        <v>8519678</v>
      </c>
      <c r="I1478" s="60">
        <v>-8519678</v>
      </c>
      <c r="J1478" s="60">
        <v>0</v>
      </c>
      <c r="K1478" s="60">
        <v>0</v>
      </c>
      <c r="L1478" s="60">
        <v>0</v>
      </c>
      <c r="M1478" s="60">
        <v>0</v>
      </c>
      <c r="N1478" s="61">
        <v>0</v>
      </c>
    </row>
    <row r="1479" spans="1:14" ht="15" x14ac:dyDescent="0.3">
      <c r="A1479" s="54" t="s">
        <v>357</v>
      </c>
      <c r="B1479" s="55" t="s">
        <v>355</v>
      </c>
      <c r="C1479" s="60">
        <v>7556469</v>
      </c>
      <c r="D1479" s="60">
        <v>-491393</v>
      </c>
      <c r="E1479" s="60">
        <v>0</v>
      </c>
      <c r="F1479" s="60">
        <v>0</v>
      </c>
      <c r="G1479" s="60">
        <v>0</v>
      </c>
      <c r="H1479" s="60">
        <v>7065076</v>
      </c>
      <c r="I1479" s="60">
        <v>-7065076</v>
      </c>
      <c r="J1479" s="60">
        <v>0</v>
      </c>
      <c r="K1479" s="60">
        <v>728</v>
      </c>
      <c r="L1479" s="60">
        <v>-728</v>
      </c>
      <c r="M1479" s="60">
        <v>0</v>
      </c>
      <c r="N1479" s="61">
        <v>0</v>
      </c>
    </row>
    <row r="1480" spans="1:14" ht="15" x14ac:dyDescent="0.3">
      <c r="A1480" s="54" t="s">
        <v>357</v>
      </c>
      <c r="B1480" s="55" t="s">
        <v>64</v>
      </c>
      <c r="C1480" s="60">
        <v>3726231</v>
      </c>
      <c r="D1480" s="60">
        <v>-247678</v>
      </c>
      <c r="E1480" s="60">
        <v>0</v>
      </c>
      <c r="F1480" s="60">
        <v>0</v>
      </c>
      <c r="G1480" s="60">
        <v>0</v>
      </c>
      <c r="H1480" s="60">
        <v>3478553</v>
      </c>
      <c r="I1480" s="60">
        <v>-3478553</v>
      </c>
      <c r="J1480" s="60">
        <v>0</v>
      </c>
      <c r="K1480" s="60">
        <v>0</v>
      </c>
      <c r="L1480" s="60">
        <v>0</v>
      </c>
      <c r="M1480" s="60">
        <v>0</v>
      </c>
      <c r="N1480" s="61">
        <v>0</v>
      </c>
    </row>
    <row r="1481" spans="1:14" ht="15" x14ac:dyDescent="0.3">
      <c r="A1481" s="54" t="s">
        <v>189</v>
      </c>
      <c r="B1481" s="55" t="s">
        <v>382</v>
      </c>
      <c r="C1481" s="60">
        <v>16374881</v>
      </c>
      <c r="D1481" s="60">
        <v>0</v>
      </c>
      <c r="E1481" s="60">
        <v>0</v>
      </c>
      <c r="F1481" s="60">
        <v>0</v>
      </c>
      <c r="G1481" s="60">
        <v>0</v>
      </c>
      <c r="H1481" s="60">
        <v>16374881</v>
      </c>
      <c r="I1481" s="60">
        <v>0</v>
      </c>
      <c r="J1481" s="60">
        <v>16374881</v>
      </c>
      <c r="K1481" s="60">
        <v>0</v>
      </c>
      <c r="L1481" s="60">
        <v>0</v>
      </c>
      <c r="M1481" s="60">
        <v>0</v>
      </c>
      <c r="N1481" s="61">
        <v>16374881</v>
      </c>
    </row>
    <row r="1482" spans="1:14" ht="15" x14ac:dyDescent="0.3">
      <c r="A1482" s="54" t="s">
        <v>189</v>
      </c>
      <c r="B1482" s="55" t="s">
        <v>383</v>
      </c>
      <c r="C1482" s="60">
        <v>15534869</v>
      </c>
      <c r="D1482" s="60">
        <v>0</v>
      </c>
      <c r="E1482" s="60">
        <v>0</v>
      </c>
      <c r="F1482" s="60">
        <v>0</v>
      </c>
      <c r="G1482" s="60">
        <v>-4341</v>
      </c>
      <c r="H1482" s="60">
        <v>15530528</v>
      </c>
      <c r="I1482" s="60">
        <v>0</v>
      </c>
      <c r="J1482" s="60">
        <v>15530528</v>
      </c>
      <c r="K1482" s="60">
        <v>0</v>
      </c>
      <c r="L1482" s="60">
        <v>0</v>
      </c>
      <c r="M1482" s="60">
        <v>0</v>
      </c>
      <c r="N1482" s="61">
        <v>15530528</v>
      </c>
    </row>
    <row r="1483" spans="1:14" ht="15" x14ac:dyDescent="0.3">
      <c r="A1483" s="54" t="s">
        <v>189</v>
      </c>
      <c r="B1483" s="55" t="s">
        <v>363</v>
      </c>
      <c r="C1483" s="60">
        <v>14903798</v>
      </c>
      <c r="D1483" s="60">
        <v>-11656</v>
      </c>
      <c r="E1483" s="60">
        <v>-4800</v>
      </c>
      <c r="F1483" s="60">
        <v>0</v>
      </c>
      <c r="G1483" s="60">
        <v>-1590</v>
      </c>
      <c r="H1483" s="60">
        <v>14885752</v>
      </c>
      <c r="I1483" s="60">
        <v>-14885752</v>
      </c>
      <c r="J1483" s="60">
        <v>0</v>
      </c>
      <c r="K1483" s="60">
        <v>0</v>
      </c>
      <c r="L1483" s="60">
        <v>0</v>
      </c>
      <c r="M1483" s="60">
        <v>0</v>
      </c>
      <c r="N1483" s="61">
        <v>0</v>
      </c>
    </row>
    <row r="1484" spans="1:14" ht="15" x14ac:dyDescent="0.3">
      <c r="A1484" s="54" t="s">
        <v>189</v>
      </c>
      <c r="B1484" s="55" t="s">
        <v>361</v>
      </c>
      <c r="C1484" s="60">
        <v>16258806</v>
      </c>
      <c r="D1484" s="60">
        <v>-95990</v>
      </c>
      <c r="E1484" s="60">
        <v>-13771</v>
      </c>
      <c r="F1484" s="60">
        <v>-53597</v>
      </c>
      <c r="G1484" s="60">
        <v>0</v>
      </c>
      <c r="H1484" s="60">
        <v>16095448</v>
      </c>
      <c r="I1484" s="60">
        <v>-16095448</v>
      </c>
      <c r="J1484" s="60">
        <v>0</v>
      </c>
      <c r="K1484" s="60">
        <v>153157</v>
      </c>
      <c r="L1484" s="60">
        <v>-85789</v>
      </c>
      <c r="M1484" s="60">
        <v>67368</v>
      </c>
      <c r="N1484" s="61">
        <v>-67368</v>
      </c>
    </row>
    <row r="1485" spans="1:14" ht="15" x14ac:dyDescent="0.3">
      <c r="A1485" s="54" t="s">
        <v>189</v>
      </c>
      <c r="B1485" s="55" t="s">
        <v>355</v>
      </c>
      <c r="C1485" s="60">
        <v>14751950</v>
      </c>
      <c r="D1485" s="60">
        <v>-67795</v>
      </c>
      <c r="E1485" s="60">
        <v>0</v>
      </c>
      <c r="F1485" s="60">
        <v>0</v>
      </c>
      <c r="G1485" s="60">
        <v>0</v>
      </c>
      <c r="H1485" s="60">
        <v>14684155</v>
      </c>
      <c r="I1485" s="60">
        <v>-14684155</v>
      </c>
      <c r="J1485" s="60">
        <v>0</v>
      </c>
      <c r="K1485" s="60">
        <v>57795</v>
      </c>
      <c r="L1485" s="60">
        <v>-57795</v>
      </c>
      <c r="M1485" s="60">
        <v>0</v>
      </c>
      <c r="N1485" s="61">
        <v>0</v>
      </c>
    </row>
    <row r="1486" spans="1:14" ht="15" x14ac:dyDescent="0.3">
      <c r="A1486" s="54" t="s">
        <v>189</v>
      </c>
      <c r="B1486" s="55" t="s">
        <v>64</v>
      </c>
      <c r="C1486" s="60">
        <v>14422383</v>
      </c>
      <c r="D1486" s="60">
        <v>-47976</v>
      </c>
      <c r="E1486" s="60">
        <v>0</v>
      </c>
      <c r="F1486" s="60">
        <v>-53020</v>
      </c>
      <c r="G1486" s="60">
        <v>0</v>
      </c>
      <c r="H1486" s="60">
        <v>14321387</v>
      </c>
      <c r="I1486" s="60">
        <v>-14321387</v>
      </c>
      <c r="J1486" s="60">
        <v>0</v>
      </c>
      <c r="K1486" s="60">
        <v>92887</v>
      </c>
      <c r="L1486" s="60">
        <v>-30161</v>
      </c>
      <c r="M1486" s="60">
        <v>62726</v>
      </c>
      <c r="N1486" s="62">
        <v>-62726</v>
      </c>
    </row>
    <row r="1487" spans="1:14" ht="15" x14ac:dyDescent="0.3">
      <c r="A1487" s="54" t="s">
        <v>189</v>
      </c>
      <c r="B1487" s="55" t="s">
        <v>65</v>
      </c>
      <c r="C1487" s="60">
        <v>13930917</v>
      </c>
      <c r="D1487" s="60">
        <v>-34445</v>
      </c>
      <c r="E1487" s="60">
        <v>0</v>
      </c>
      <c r="F1487" s="60">
        <v>-339937</v>
      </c>
      <c r="G1487" s="60">
        <v>0</v>
      </c>
      <c r="H1487" s="60">
        <v>13556535</v>
      </c>
      <c r="I1487" s="60">
        <v>-13450657</v>
      </c>
      <c r="J1487" s="60">
        <v>105878</v>
      </c>
      <c r="K1487" s="60">
        <v>425815</v>
      </c>
      <c r="L1487" s="60">
        <v>-47939</v>
      </c>
      <c r="M1487" s="60">
        <v>377876</v>
      </c>
      <c r="N1487" s="61">
        <v>-271998</v>
      </c>
    </row>
    <row r="1488" spans="1:14" ht="15" x14ac:dyDescent="0.3">
      <c r="A1488" s="54" t="s">
        <v>189</v>
      </c>
      <c r="B1488" s="55" t="s">
        <v>66</v>
      </c>
      <c r="C1488" s="60">
        <v>3668255</v>
      </c>
      <c r="D1488" s="60">
        <v>-10000</v>
      </c>
      <c r="E1488" s="60">
        <v>0</v>
      </c>
      <c r="F1488" s="60">
        <v>0</v>
      </c>
      <c r="G1488" s="60">
        <v>0</v>
      </c>
      <c r="H1488" s="60">
        <v>3658255</v>
      </c>
      <c r="I1488" s="60">
        <v>-3658255</v>
      </c>
      <c r="J1488" s="60">
        <v>0</v>
      </c>
      <c r="K1488" s="60">
        <v>0</v>
      </c>
      <c r="L1488" s="60">
        <v>0</v>
      </c>
      <c r="M1488" s="60">
        <v>0</v>
      </c>
      <c r="N1488" s="61">
        <v>0</v>
      </c>
    </row>
    <row r="1489" spans="1:14" ht="15" x14ac:dyDescent="0.3">
      <c r="A1489" s="54" t="s">
        <v>189</v>
      </c>
      <c r="B1489" s="55" t="s">
        <v>38</v>
      </c>
      <c r="C1489" s="60">
        <v>3098927</v>
      </c>
      <c r="D1489" s="60">
        <v>-1411</v>
      </c>
      <c r="E1489" s="60">
        <v>0</v>
      </c>
      <c r="F1489" s="60">
        <v>0</v>
      </c>
      <c r="G1489" s="60">
        <v>0</v>
      </c>
      <c r="H1489" s="60">
        <v>3097516</v>
      </c>
      <c r="I1489" s="60">
        <v>-3097516</v>
      </c>
      <c r="J1489" s="60">
        <v>0</v>
      </c>
      <c r="K1489" s="60">
        <v>0</v>
      </c>
      <c r="L1489" s="60">
        <v>0</v>
      </c>
      <c r="M1489" s="60">
        <v>0</v>
      </c>
      <c r="N1489" s="61">
        <v>0</v>
      </c>
    </row>
    <row r="1490" spans="1:14" ht="15" x14ac:dyDescent="0.3">
      <c r="A1490" s="54" t="s">
        <v>189</v>
      </c>
      <c r="B1490" s="55" t="s">
        <v>67</v>
      </c>
      <c r="C1490" s="60">
        <v>3537583</v>
      </c>
      <c r="D1490" s="60">
        <v>-8314</v>
      </c>
      <c r="E1490" s="60">
        <v>0</v>
      </c>
      <c r="F1490" s="60">
        <v>0</v>
      </c>
      <c r="G1490" s="60">
        <v>0</v>
      </c>
      <c r="H1490" s="60">
        <v>3529269</v>
      </c>
      <c r="I1490" s="60">
        <v>-3529269</v>
      </c>
      <c r="J1490" s="60">
        <v>0</v>
      </c>
      <c r="K1490" s="60">
        <v>0</v>
      </c>
      <c r="L1490" s="60">
        <v>0</v>
      </c>
      <c r="M1490" s="60">
        <v>0</v>
      </c>
      <c r="N1490" s="61">
        <v>0</v>
      </c>
    </row>
    <row r="1491" spans="1:14" ht="15" x14ac:dyDescent="0.3">
      <c r="A1491" s="54" t="s">
        <v>189</v>
      </c>
      <c r="B1491" s="55" t="s">
        <v>68</v>
      </c>
      <c r="C1491" s="60">
        <v>3610126</v>
      </c>
      <c r="D1491" s="60">
        <v>-1941</v>
      </c>
      <c r="E1491" s="60">
        <v>0</v>
      </c>
      <c r="F1491" s="60">
        <v>0</v>
      </c>
      <c r="G1491" s="60">
        <v>0</v>
      </c>
      <c r="H1491" s="60">
        <v>3608185</v>
      </c>
      <c r="I1491" s="60">
        <v>-3608185</v>
      </c>
      <c r="J1491" s="60">
        <v>0</v>
      </c>
      <c r="K1491" s="60">
        <v>1808</v>
      </c>
      <c r="L1491" s="60">
        <v>-1808</v>
      </c>
      <c r="M1491" s="60">
        <v>0</v>
      </c>
      <c r="N1491" s="61">
        <v>0</v>
      </c>
    </row>
    <row r="1492" spans="1:14" ht="15" x14ac:dyDescent="0.3">
      <c r="A1492" s="54" t="s">
        <v>189</v>
      </c>
      <c r="B1492" s="55" t="s">
        <v>69</v>
      </c>
      <c r="C1492" s="60">
        <v>5054274</v>
      </c>
      <c r="D1492" s="60">
        <v>-40929</v>
      </c>
      <c r="E1492" s="60">
        <v>0</v>
      </c>
      <c r="F1492" s="60">
        <v>0</v>
      </c>
      <c r="G1492" s="60">
        <v>0</v>
      </c>
      <c r="H1492" s="60">
        <v>5013345</v>
      </c>
      <c r="I1492" s="60">
        <v>-5013345</v>
      </c>
      <c r="J1492" s="60">
        <v>0</v>
      </c>
      <c r="K1492" s="60">
        <v>23994</v>
      </c>
      <c r="L1492" s="60">
        <v>-23994</v>
      </c>
      <c r="M1492" s="60">
        <v>0</v>
      </c>
      <c r="N1492" s="61">
        <v>0</v>
      </c>
    </row>
    <row r="1493" spans="1:14" ht="15" x14ac:dyDescent="0.3">
      <c r="A1493" s="54" t="s">
        <v>189</v>
      </c>
      <c r="B1493" s="55" t="s">
        <v>70</v>
      </c>
      <c r="C1493" s="60">
        <v>10853195</v>
      </c>
      <c r="D1493" s="60">
        <v>-3929400</v>
      </c>
      <c r="E1493" s="60">
        <v>0</v>
      </c>
      <c r="F1493" s="60">
        <v>0</v>
      </c>
      <c r="G1493" s="60">
        <v>0</v>
      </c>
      <c r="H1493" s="60">
        <v>6923795</v>
      </c>
      <c r="I1493" s="60">
        <v>-6923795</v>
      </c>
      <c r="J1493" s="60">
        <v>0</v>
      </c>
      <c r="K1493" s="60">
        <v>832360</v>
      </c>
      <c r="L1493" s="60">
        <v>-832360</v>
      </c>
      <c r="M1493" s="60">
        <v>0</v>
      </c>
      <c r="N1493" s="61">
        <v>0</v>
      </c>
    </row>
    <row r="1494" spans="1:14" ht="15" x14ac:dyDescent="0.3">
      <c r="A1494" s="54" t="s">
        <v>189</v>
      </c>
      <c r="B1494" s="55" t="s">
        <v>71</v>
      </c>
      <c r="C1494" s="60">
        <v>12315224</v>
      </c>
      <c r="D1494" s="60">
        <v>-5031325</v>
      </c>
      <c r="E1494" s="60">
        <v>0</v>
      </c>
      <c r="F1494" s="60">
        <v>0</v>
      </c>
      <c r="G1494" s="60">
        <v>0</v>
      </c>
      <c r="H1494" s="60">
        <v>7283899</v>
      </c>
      <c r="I1494" s="60">
        <v>-7283899</v>
      </c>
      <c r="J1494" s="60">
        <v>0</v>
      </c>
      <c r="K1494" s="60">
        <v>13619027</v>
      </c>
      <c r="L1494" s="60">
        <v>-13619027</v>
      </c>
      <c r="M1494" s="60">
        <v>0</v>
      </c>
      <c r="N1494" s="61">
        <v>0</v>
      </c>
    </row>
    <row r="1495" spans="1:14" ht="15" x14ac:dyDescent="0.3">
      <c r="A1495" s="54" t="s">
        <v>189</v>
      </c>
      <c r="B1495" s="55" t="s">
        <v>39</v>
      </c>
      <c r="C1495" s="60">
        <v>20795311</v>
      </c>
      <c r="D1495" s="60">
        <v>-5756</v>
      </c>
      <c r="E1495" s="60">
        <v>0</v>
      </c>
      <c r="F1495" s="60">
        <v>0</v>
      </c>
      <c r="G1495" s="60">
        <v>0</v>
      </c>
      <c r="H1495" s="60">
        <v>20789555</v>
      </c>
      <c r="I1495" s="60">
        <v>-20789555</v>
      </c>
      <c r="J1495" s="60">
        <v>0</v>
      </c>
      <c r="K1495" s="60">
        <v>0</v>
      </c>
      <c r="L1495" s="60">
        <v>0</v>
      </c>
      <c r="M1495" s="60">
        <v>0</v>
      </c>
      <c r="N1495" s="61">
        <v>0</v>
      </c>
    </row>
    <row r="1496" spans="1:14" ht="15" x14ac:dyDescent="0.3">
      <c r="A1496" s="54" t="s">
        <v>189</v>
      </c>
      <c r="B1496" s="55" t="s">
        <v>40</v>
      </c>
      <c r="C1496" s="60">
        <v>19977741</v>
      </c>
      <c r="D1496" s="60">
        <v>-13180</v>
      </c>
      <c r="E1496" s="60">
        <v>0</v>
      </c>
      <c r="F1496" s="60">
        <v>0</v>
      </c>
      <c r="G1496" s="60">
        <v>0</v>
      </c>
      <c r="H1496" s="60">
        <v>19964561</v>
      </c>
      <c r="I1496" s="60">
        <v>-19964561</v>
      </c>
      <c r="J1496" s="60">
        <v>0</v>
      </c>
      <c r="K1496" s="60">
        <v>405</v>
      </c>
      <c r="L1496" s="60">
        <v>-405</v>
      </c>
      <c r="M1496" s="60">
        <v>0</v>
      </c>
      <c r="N1496" s="61">
        <v>0</v>
      </c>
    </row>
    <row r="1497" spans="1:14" ht="15" x14ac:dyDescent="0.3">
      <c r="A1497" s="54" t="s">
        <v>189</v>
      </c>
      <c r="B1497" s="55" t="s">
        <v>41</v>
      </c>
      <c r="C1497" s="60">
        <v>21214422</v>
      </c>
      <c r="D1497" s="60">
        <v>-29552</v>
      </c>
      <c r="E1497" s="60">
        <v>0</v>
      </c>
      <c r="F1497" s="60">
        <v>0</v>
      </c>
      <c r="G1497" s="60">
        <v>0</v>
      </c>
      <c r="H1497" s="60">
        <v>21184870</v>
      </c>
      <c r="I1497" s="60">
        <v>-21184870</v>
      </c>
      <c r="J1497" s="60">
        <v>0</v>
      </c>
      <c r="K1497" s="60">
        <v>52609</v>
      </c>
      <c r="L1497" s="60">
        <v>-52609</v>
      </c>
      <c r="M1497" s="60">
        <v>0</v>
      </c>
      <c r="N1497" s="61">
        <v>0</v>
      </c>
    </row>
    <row r="1498" spans="1:14" ht="15" x14ac:dyDescent="0.3">
      <c r="A1498" s="54" t="s">
        <v>189</v>
      </c>
      <c r="B1498" s="55" t="s">
        <v>42</v>
      </c>
      <c r="C1498" s="60">
        <v>17534976</v>
      </c>
      <c r="D1498" s="60">
        <v>-143681</v>
      </c>
      <c r="E1498" s="60">
        <v>0</v>
      </c>
      <c r="F1498" s="60">
        <v>0</v>
      </c>
      <c r="G1498" s="60">
        <v>0</v>
      </c>
      <c r="H1498" s="60">
        <v>17391295</v>
      </c>
      <c r="I1498" s="60">
        <v>-17391295</v>
      </c>
      <c r="J1498" s="60">
        <v>0</v>
      </c>
      <c r="K1498" s="60">
        <v>146314</v>
      </c>
      <c r="L1498" s="60">
        <v>-146314</v>
      </c>
      <c r="M1498" s="60">
        <v>0</v>
      </c>
      <c r="N1498" s="61">
        <v>0</v>
      </c>
    </row>
    <row r="1499" spans="1:14" ht="15" x14ac:dyDescent="0.3">
      <c r="A1499" s="54" t="s">
        <v>189</v>
      </c>
      <c r="B1499" s="55" t="s">
        <v>43</v>
      </c>
      <c r="C1499" s="60">
        <v>13179987</v>
      </c>
      <c r="D1499" s="60">
        <v>-401311</v>
      </c>
      <c r="E1499" s="60">
        <v>0</v>
      </c>
      <c r="F1499" s="60">
        <v>0</v>
      </c>
      <c r="G1499" s="60">
        <v>0</v>
      </c>
      <c r="H1499" s="60">
        <v>12778676</v>
      </c>
      <c r="I1499" s="60">
        <v>-12778676</v>
      </c>
      <c r="J1499" s="60">
        <v>0</v>
      </c>
      <c r="K1499" s="60">
        <v>904425</v>
      </c>
      <c r="L1499" s="60">
        <v>-904425</v>
      </c>
      <c r="M1499" s="60">
        <v>0</v>
      </c>
      <c r="N1499" s="61">
        <v>0</v>
      </c>
    </row>
    <row r="1500" spans="1:14" ht="15" x14ac:dyDescent="0.3">
      <c r="A1500" s="54" t="s">
        <v>189</v>
      </c>
      <c r="B1500" s="55" t="s">
        <v>44</v>
      </c>
      <c r="C1500" s="60">
        <v>11678019</v>
      </c>
      <c r="D1500" s="60">
        <v>-195979</v>
      </c>
      <c r="E1500" s="60">
        <v>0</v>
      </c>
      <c r="F1500" s="60">
        <v>0</v>
      </c>
      <c r="G1500" s="60">
        <v>0</v>
      </c>
      <c r="H1500" s="60">
        <v>11482040</v>
      </c>
      <c r="I1500" s="60">
        <v>-11482040</v>
      </c>
      <c r="J1500" s="60">
        <v>0</v>
      </c>
      <c r="K1500" s="60">
        <v>204843</v>
      </c>
      <c r="L1500" s="60">
        <v>-204843</v>
      </c>
      <c r="M1500" s="60">
        <v>0</v>
      </c>
      <c r="N1500" s="61">
        <v>0</v>
      </c>
    </row>
    <row r="1501" spans="1:14" ht="15" x14ac:dyDescent="0.3">
      <c r="A1501" s="54" t="s">
        <v>189</v>
      </c>
      <c r="B1501" s="55" t="s">
        <v>45</v>
      </c>
      <c r="C1501" s="60">
        <v>11547514</v>
      </c>
      <c r="D1501" s="60">
        <v>-151037</v>
      </c>
      <c r="E1501" s="60">
        <v>0</v>
      </c>
      <c r="F1501" s="60">
        <v>0</v>
      </c>
      <c r="G1501" s="60">
        <v>0</v>
      </c>
      <c r="H1501" s="60">
        <v>11396477</v>
      </c>
      <c r="I1501" s="60">
        <v>-11396477</v>
      </c>
      <c r="J1501" s="60">
        <v>0</v>
      </c>
      <c r="K1501" s="60">
        <v>1542149</v>
      </c>
      <c r="L1501" s="60">
        <v>-1542149</v>
      </c>
      <c r="M1501" s="60">
        <v>0</v>
      </c>
      <c r="N1501" s="61">
        <v>0</v>
      </c>
    </row>
    <row r="1502" spans="1:14" ht="15" x14ac:dyDescent="0.3">
      <c r="A1502" s="54" t="s">
        <v>189</v>
      </c>
      <c r="B1502" s="55" t="s">
        <v>46</v>
      </c>
      <c r="C1502" s="60">
        <v>12022580</v>
      </c>
      <c r="D1502" s="60">
        <v>-408160</v>
      </c>
      <c r="E1502" s="60">
        <v>0</v>
      </c>
      <c r="F1502" s="60">
        <v>0</v>
      </c>
      <c r="G1502" s="60">
        <v>0</v>
      </c>
      <c r="H1502" s="60">
        <v>11614420</v>
      </c>
      <c r="I1502" s="60">
        <v>-11614420</v>
      </c>
      <c r="J1502" s="60">
        <v>0</v>
      </c>
      <c r="K1502" s="60">
        <v>0</v>
      </c>
      <c r="L1502" s="60">
        <v>0</v>
      </c>
      <c r="M1502" s="60">
        <v>0</v>
      </c>
      <c r="N1502" s="61">
        <v>0</v>
      </c>
    </row>
    <row r="1503" spans="1:14" ht="15" x14ac:dyDescent="0.3">
      <c r="A1503" s="54" t="s">
        <v>189</v>
      </c>
      <c r="B1503" s="55" t="s">
        <v>47</v>
      </c>
      <c r="C1503" s="60">
        <v>12696151</v>
      </c>
      <c r="D1503" s="60">
        <v>-830380</v>
      </c>
      <c r="E1503" s="60">
        <v>0</v>
      </c>
      <c r="F1503" s="60">
        <v>0</v>
      </c>
      <c r="G1503" s="60">
        <v>0</v>
      </c>
      <c r="H1503" s="60">
        <v>11865771</v>
      </c>
      <c r="I1503" s="60">
        <v>-11865771</v>
      </c>
      <c r="J1503" s="60">
        <v>0</v>
      </c>
      <c r="K1503" s="60">
        <v>0</v>
      </c>
      <c r="L1503" s="60">
        <v>0</v>
      </c>
      <c r="M1503" s="60">
        <v>0</v>
      </c>
      <c r="N1503" s="61">
        <v>0</v>
      </c>
    </row>
    <row r="1504" spans="1:14" ht="15" x14ac:dyDescent="0.3">
      <c r="A1504" s="54" t="s">
        <v>189</v>
      </c>
      <c r="B1504" s="55" t="s">
        <v>48</v>
      </c>
      <c r="C1504" s="60">
        <v>10431196</v>
      </c>
      <c r="D1504" s="60">
        <v>-356383</v>
      </c>
      <c r="E1504" s="60">
        <v>0</v>
      </c>
      <c r="F1504" s="60">
        <v>0</v>
      </c>
      <c r="G1504" s="60">
        <v>0</v>
      </c>
      <c r="H1504" s="60">
        <v>10074813</v>
      </c>
      <c r="I1504" s="60">
        <v>-10074813</v>
      </c>
      <c r="J1504" s="60">
        <v>0</v>
      </c>
      <c r="K1504" s="60">
        <v>10225</v>
      </c>
      <c r="L1504" s="60">
        <v>-10225</v>
      </c>
      <c r="M1504" s="60">
        <v>0</v>
      </c>
      <c r="N1504" s="61">
        <v>0</v>
      </c>
    </row>
    <row r="1505" spans="1:14" ht="15" x14ac:dyDescent="0.3">
      <c r="A1505" s="54" t="s">
        <v>189</v>
      </c>
      <c r="B1505" s="55" t="s">
        <v>49</v>
      </c>
      <c r="C1505" s="60">
        <v>8882870</v>
      </c>
      <c r="D1505" s="60">
        <v>-342557</v>
      </c>
      <c r="E1505" s="60">
        <v>0</v>
      </c>
      <c r="F1505" s="60">
        <v>0</v>
      </c>
      <c r="G1505" s="60">
        <v>0</v>
      </c>
      <c r="H1505" s="60">
        <v>8540313</v>
      </c>
      <c r="I1505" s="60">
        <v>-8540313</v>
      </c>
      <c r="J1505" s="60">
        <v>0</v>
      </c>
      <c r="K1505" s="60">
        <v>510604</v>
      </c>
      <c r="L1505" s="60">
        <v>-510604</v>
      </c>
      <c r="M1505" s="60">
        <v>0</v>
      </c>
      <c r="N1505" s="61">
        <v>0</v>
      </c>
    </row>
    <row r="1506" spans="1:14" ht="15" x14ac:dyDescent="0.3">
      <c r="A1506" s="54" t="s">
        <v>189</v>
      </c>
      <c r="B1506" s="55" t="s">
        <v>50</v>
      </c>
      <c r="C1506" s="60">
        <v>8781027</v>
      </c>
      <c r="D1506" s="60">
        <v>-538021</v>
      </c>
      <c r="E1506" s="60">
        <v>0</v>
      </c>
      <c r="F1506" s="60">
        <v>0</v>
      </c>
      <c r="G1506" s="60">
        <v>0</v>
      </c>
      <c r="H1506" s="60">
        <v>8243006</v>
      </c>
      <c r="I1506" s="60">
        <v>-8243006</v>
      </c>
      <c r="J1506" s="60">
        <v>0</v>
      </c>
      <c r="K1506" s="60">
        <v>952022</v>
      </c>
      <c r="L1506" s="60">
        <v>-952022</v>
      </c>
      <c r="M1506" s="60">
        <v>0</v>
      </c>
      <c r="N1506" s="61">
        <v>0</v>
      </c>
    </row>
    <row r="1507" spans="1:14" ht="15" x14ac:dyDescent="0.3">
      <c r="A1507" s="54" t="s">
        <v>189</v>
      </c>
      <c r="B1507" s="55" t="s">
        <v>51</v>
      </c>
      <c r="C1507" s="60">
        <v>7117478</v>
      </c>
      <c r="D1507" s="60">
        <v>-201791</v>
      </c>
      <c r="E1507" s="60">
        <v>0</v>
      </c>
      <c r="F1507" s="60">
        <v>0</v>
      </c>
      <c r="G1507" s="60">
        <v>0</v>
      </c>
      <c r="H1507" s="60">
        <v>6915687</v>
      </c>
      <c r="I1507" s="60">
        <v>-6915687</v>
      </c>
      <c r="J1507" s="60">
        <v>0</v>
      </c>
      <c r="K1507" s="60">
        <v>220697</v>
      </c>
      <c r="L1507" s="60">
        <v>-220697</v>
      </c>
      <c r="M1507" s="60">
        <v>0</v>
      </c>
      <c r="N1507" s="61">
        <v>0</v>
      </c>
    </row>
    <row r="1508" spans="1:14" ht="15" x14ac:dyDescent="0.3">
      <c r="A1508" s="54" t="s">
        <v>189</v>
      </c>
      <c r="B1508" s="55" t="s">
        <v>52</v>
      </c>
      <c r="C1508" s="60">
        <v>4650320</v>
      </c>
      <c r="D1508" s="60">
        <v>-1000</v>
      </c>
      <c r="E1508" s="60">
        <v>0</v>
      </c>
      <c r="F1508" s="60">
        <v>0</v>
      </c>
      <c r="G1508" s="60">
        <v>0</v>
      </c>
      <c r="H1508" s="60">
        <v>4649320</v>
      </c>
      <c r="I1508" s="60">
        <v>-4649320</v>
      </c>
      <c r="J1508" s="60">
        <v>0</v>
      </c>
      <c r="K1508" s="60">
        <v>9316</v>
      </c>
      <c r="L1508" s="60">
        <v>-9316</v>
      </c>
      <c r="M1508" s="60">
        <v>0</v>
      </c>
      <c r="N1508" s="61">
        <v>0</v>
      </c>
    </row>
    <row r="1509" spans="1:14" ht="15" x14ac:dyDescent="0.3">
      <c r="A1509" s="54" t="s">
        <v>189</v>
      </c>
      <c r="B1509" s="55" t="s">
        <v>53</v>
      </c>
      <c r="C1509" s="60">
        <v>3101927</v>
      </c>
      <c r="D1509" s="60">
        <v>-1000</v>
      </c>
      <c r="E1509" s="60">
        <v>0</v>
      </c>
      <c r="F1509" s="60">
        <v>0</v>
      </c>
      <c r="G1509" s="60">
        <v>0</v>
      </c>
      <c r="H1509" s="60">
        <v>3100927</v>
      </c>
      <c r="I1509" s="60">
        <v>-3100927</v>
      </c>
      <c r="J1509" s="60">
        <v>0</v>
      </c>
      <c r="K1509" s="60">
        <v>0</v>
      </c>
      <c r="L1509" s="60">
        <v>0</v>
      </c>
      <c r="M1509" s="60">
        <v>0</v>
      </c>
      <c r="N1509" s="61">
        <v>0</v>
      </c>
    </row>
    <row r="1510" spans="1:14" ht="15" x14ac:dyDescent="0.3">
      <c r="A1510" s="54" t="s">
        <v>189</v>
      </c>
      <c r="B1510" s="55" t="s">
        <v>54</v>
      </c>
      <c r="C1510" s="60">
        <v>550563</v>
      </c>
      <c r="D1510" s="60">
        <v>-1000</v>
      </c>
      <c r="E1510" s="60">
        <v>0</v>
      </c>
      <c r="F1510" s="60">
        <v>0</v>
      </c>
      <c r="G1510" s="60">
        <v>0</v>
      </c>
      <c r="H1510" s="60">
        <v>549563</v>
      </c>
      <c r="I1510" s="60">
        <v>-549563</v>
      </c>
      <c r="J1510" s="60">
        <v>0</v>
      </c>
      <c r="K1510" s="60">
        <v>0</v>
      </c>
      <c r="L1510" s="60">
        <v>0</v>
      </c>
      <c r="M1510" s="60">
        <v>0</v>
      </c>
      <c r="N1510" s="61">
        <v>0</v>
      </c>
    </row>
    <row r="1511" spans="1:14" ht="15" x14ac:dyDescent="0.3">
      <c r="A1511" s="54" t="s">
        <v>367</v>
      </c>
      <c r="B1511" s="55" t="s">
        <v>66</v>
      </c>
      <c r="C1511" s="60">
        <v>9711963</v>
      </c>
      <c r="D1511" s="60">
        <v>-124347</v>
      </c>
      <c r="E1511" s="60">
        <v>0</v>
      </c>
      <c r="F1511" s="60">
        <v>-39806</v>
      </c>
      <c r="G1511" s="60">
        <v>0</v>
      </c>
      <c r="H1511" s="60">
        <v>9547810</v>
      </c>
      <c r="I1511" s="60">
        <v>0</v>
      </c>
      <c r="J1511" s="60">
        <v>9547810</v>
      </c>
      <c r="K1511" s="60">
        <v>0</v>
      </c>
      <c r="L1511" s="60">
        <v>0</v>
      </c>
      <c r="M1511" s="60">
        <v>0</v>
      </c>
      <c r="N1511" s="61">
        <v>9547810</v>
      </c>
    </row>
    <row r="1512" spans="1:14" ht="15" x14ac:dyDescent="0.3">
      <c r="A1512" s="54" t="s">
        <v>367</v>
      </c>
      <c r="B1512" s="55" t="s">
        <v>38</v>
      </c>
      <c r="C1512" s="60">
        <v>8550312</v>
      </c>
      <c r="D1512" s="60">
        <v>-102774</v>
      </c>
      <c r="E1512" s="60">
        <v>0</v>
      </c>
      <c r="F1512" s="60">
        <v>-73464</v>
      </c>
      <c r="G1512" s="60">
        <v>0</v>
      </c>
      <c r="H1512" s="60">
        <v>8374074</v>
      </c>
      <c r="I1512" s="60">
        <v>0</v>
      </c>
      <c r="J1512" s="60">
        <v>8374074</v>
      </c>
      <c r="K1512" s="60">
        <v>0</v>
      </c>
      <c r="L1512" s="60">
        <v>0</v>
      </c>
      <c r="M1512" s="60">
        <v>0</v>
      </c>
      <c r="N1512" s="61">
        <v>8374074</v>
      </c>
    </row>
    <row r="1513" spans="1:14" ht="15" x14ac:dyDescent="0.3">
      <c r="A1513" s="54" t="s">
        <v>367</v>
      </c>
      <c r="B1513" s="55" t="s">
        <v>67</v>
      </c>
      <c r="C1513" s="60">
        <v>8530511</v>
      </c>
      <c r="D1513" s="60">
        <v>-112762</v>
      </c>
      <c r="E1513" s="60">
        <v>0</v>
      </c>
      <c r="F1513" s="60">
        <v>-27436</v>
      </c>
      <c r="G1513" s="60">
        <v>0</v>
      </c>
      <c r="H1513" s="60">
        <v>8390313</v>
      </c>
      <c r="I1513" s="60">
        <v>0</v>
      </c>
      <c r="J1513" s="60">
        <v>8390313</v>
      </c>
      <c r="K1513" s="60">
        <v>0</v>
      </c>
      <c r="L1513" s="60">
        <v>0</v>
      </c>
      <c r="M1513" s="60">
        <v>0</v>
      </c>
      <c r="N1513" s="61">
        <v>8390313</v>
      </c>
    </row>
    <row r="1514" spans="1:14" ht="15" x14ac:dyDescent="0.3">
      <c r="A1514" s="54" t="s">
        <v>367</v>
      </c>
      <c r="B1514" s="55" t="s">
        <v>68</v>
      </c>
      <c r="C1514" s="60">
        <v>7924117</v>
      </c>
      <c r="D1514" s="60">
        <v>-44528</v>
      </c>
      <c r="E1514" s="60">
        <v>0</v>
      </c>
      <c r="F1514" s="60">
        <v>0</v>
      </c>
      <c r="G1514" s="60">
        <v>0</v>
      </c>
      <c r="H1514" s="60">
        <v>7879589</v>
      </c>
      <c r="I1514" s="60">
        <v>0</v>
      </c>
      <c r="J1514" s="60">
        <v>7879589</v>
      </c>
      <c r="K1514" s="60">
        <v>0</v>
      </c>
      <c r="L1514" s="60">
        <v>0</v>
      </c>
      <c r="M1514" s="60">
        <v>0</v>
      </c>
      <c r="N1514" s="61">
        <v>7879589</v>
      </c>
    </row>
    <row r="1515" spans="1:14" ht="15" x14ac:dyDescent="0.3">
      <c r="A1515" s="54" t="s">
        <v>367</v>
      </c>
      <c r="B1515" s="55" t="s">
        <v>69</v>
      </c>
      <c r="C1515" s="60">
        <v>9713457</v>
      </c>
      <c r="D1515" s="60">
        <v>0</v>
      </c>
      <c r="E1515" s="60">
        <v>0</v>
      </c>
      <c r="F1515" s="60">
        <v>0</v>
      </c>
      <c r="G1515" s="60">
        <v>0</v>
      </c>
      <c r="H1515" s="60">
        <v>9713457</v>
      </c>
      <c r="I1515" s="60">
        <v>0</v>
      </c>
      <c r="J1515" s="60">
        <v>9713457</v>
      </c>
      <c r="K1515" s="60">
        <v>0</v>
      </c>
      <c r="L1515" s="60">
        <v>0</v>
      </c>
      <c r="M1515" s="60">
        <v>0</v>
      </c>
      <c r="N1515" s="61">
        <v>9713457</v>
      </c>
    </row>
    <row r="1516" spans="1:14" ht="15" x14ac:dyDescent="0.3">
      <c r="A1516" s="54" t="s">
        <v>367</v>
      </c>
      <c r="B1516" s="55" t="s">
        <v>70</v>
      </c>
      <c r="C1516" s="60">
        <v>11974939</v>
      </c>
      <c r="D1516" s="60">
        <v>-123864</v>
      </c>
      <c r="E1516" s="60">
        <v>0</v>
      </c>
      <c r="F1516" s="60">
        <v>0</v>
      </c>
      <c r="G1516" s="60">
        <v>0</v>
      </c>
      <c r="H1516" s="60">
        <v>11851075</v>
      </c>
      <c r="I1516" s="60">
        <v>-7675229</v>
      </c>
      <c r="J1516" s="60">
        <v>4175846</v>
      </c>
      <c r="K1516" s="60">
        <v>0</v>
      </c>
      <c r="L1516" s="60">
        <v>0</v>
      </c>
      <c r="M1516" s="60">
        <v>0</v>
      </c>
      <c r="N1516" s="61">
        <v>4175846</v>
      </c>
    </row>
    <row r="1517" spans="1:14" ht="15" x14ac:dyDescent="0.3">
      <c r="A1517" s="54" t="s">
        <v>367</v>
      </c>
      <c r="B1517" s="55" t="s">
        <v>71</v>
      </c>
      <c r="C1517" s="60">
        <v>11677699</v>
      </c>
      <c r="D1517" s="60">
        <v>-551864</v>
      </c>
      <c r="E1517" s="60">
        <v>0</v>
      </c>
      <c r="F1517" s="60">
        <v>-157066</v>
      </c>
      <c r="G1517" s="60">
        <v>0</v>
      </c>
      <c r="H1517" s="60">
        <v>10968769</v>
      </c>
      <c r="I1517" s="60">
        <v>-10968769</v>
      </c>
      <c r="J1517" s="60">
        <v>0</v>
      </c>
      <c r="K1517" s="60">
        <v>0</v>
      </c>
      <c r="L1517" s="60">
        <v>0</v>
      </c>
      <c r="M1517" s="60">
        <v>0</v>
      </c>
      <c r="N1517" s="61">
        <v>0</v>
      </c>
    </row>
    <row r="1518" spans="1:14" ht="15" x14ac:dyDescent="0.3">
      <c r="A1518" s="54" t="s">
        <v>190</v>
      </c>
      <c r="B1518" s="55" t="s">
        <v>71</v>
      </c>
      <c r="C1518" s="60">
        <v>272130</v>
      </c>
      <c r="D1518" s="60">
        <v>-39141</v>
      </c>
      <c r="E1518" s="60">
        <v>0</v>
      </c>
      <c r="F1518" s="60">
        <v>0</v>
      </c>
      <c r="G1518" s="60">
        <v>0</v>
      </c>
      <c r="H1518" s="60">
        <v>232989</v>
      </c>
      <c r="I1518" s="60">
        <v>-232989</v>
      </c>
      <c r="J1518" s="60">
        <v>0</v>
      </c>
      <c r="K1518" s="60">
        <v>0</v>
      </c>
      <c r="L1518" s="60">
        <v>0</v>
      </c>
      <c r="M1518" s="60">
        <v>0</v>
      </c>
      <c r="N1518" s="61">
        <v>0</v>
      </c>
    </row>
    <row r="1519" spans="1:14" ht="15" x14ac:dyDescent="0.3">
      <c r="A1519" s="54" t="s">
        <v>190</v>
      </c>
      <c r="B1519" s="55" t="s">
        <v>39</v>
      </c>
      <c r="C1519" s="60">
        <v>286709</v>
      </c>
      <c r="D1519" s="60">
        <v>-42139</v>
      </c>
      <c r="E1519" s="60">
        <v>0</v>
      </c>
      <c r="F1519" s="60">
        <v>0</v>
      </c>
      <c r="G1519" s="60">
        <v>0</v>
      </c>
      <c r="H1519" s="60">
        <v>244570</v>
      </c>
      <c r="I1519" s="60">
        <v>-244570</v>
      </c>
      <c r="J1519" s="60">
        <v>0</v>
      </c>
      <c r="K1519" s="60">
        <v>0</v>
      </c>
      <c r="L1519" s="60">
        <v>0</v>
      </c>
      <c r="M1519" s="60">
        <v>0</v>
      </c>
      <c r="N1519" s="61">
        <v>0</v>
      </c>
    </row>
    <row r="1520" spans="1:14" ht="15" x14ac:dyDescent="0.3">
      <c r="A1520" s="54" t="s">
        <v>190</v>
      </c>
      <c r="B1520" s="55" t="s">
        <v>40</v>
      </c>
      <c r="C1520" s="60">
        <v>244450</v>
      </c>
      <c r="D1520" s="60">
        <v>-36665</v>
      </c>
      <c r="E1520" s="60">
        <v>0</v>
      </c>
      <c r="F1520" s="60">
        <v>0</v>
      </c>
      <c r="G1520" s="60">
        <v>0</v>
      </c>
      <c r="H1520" s="60">
        <v>207785</v>
      </c>
      <c r="I1520" s="60">
        <v>-207785</v>
      </c>
      <c r="J1520" s="60">
        <v>0</v>
      </c>
      <c r="K1520" s="60">
        <v>0</v>
      </c>
      <c r="L1520" s="60">
        <v>0</v>
      </c>
      <c r="M1520" s="60">
        <v>0</v>
      </c>
      <c r="N1520" s="61">
        <v>0</v>
      </c>
    </row>
    <row r="1521" spans="1:14" ht="15" x14ac:dyDescent="0.3">
      <c r="A1521" s="54" t="s">
        <v>191</v>
      </c>
      <c r="B1521" s="55" t="s">
        <v>55</v>
      </c>
      <c r="C1521" s="60">
        <v>8405</v>
      </c>
      <c r="D1521" s="60">
        <v>0</v>
      </c>
      <c r="E1521" s="60">
        <v>0</v>
      </c>
      <c r="F1521" s="60">
        <v>0</v>
      </c>
      <c r="G1521" s="60">
        <v>0</v>
      </c>
      <c r="H1521" s="60">
        <v>8405</v>
      </c>
      <c r="I1521" s="60">
        <v>-8405</v>
      </c>
      <c r="J1521" s="60">
        <v>0</v>
      </c>
      <c r="K1521" s="60">
        <v>0</v>
      </c>
      <c r="L1521" s="60">
        <v>0</v>
      </c>
      <c r="M1521" s="60">
        <v>0</v>
      </c>
      <c r="N1521" s="61">
        <v>0</v>
      </c>
    </row>
    <row r="1522" spans="1:14" ht="15" x14ac:dyDescent="0.3">
      <c r="A1522" s="54" t="s">
        <v>191</v>
      </c>
      <c r="B1522" s="55" t="s">
        <v>56</v>
      </c>
      <c r="C1522" s="60">
        <v>250</v>
      </c>
      <c r="D1522" s="60">
        <v>0</v>
      </c>
      <c r="E1522" s="60">
        <v>0</v>
      </c>
      <c r="F1522" s="60">
        <v>0</v>
      </c>
      <c r="G1522" s="60">
        <v>0</v>
      </c>
      <c r="H1522" s="60">
        <v>250</v>
      </c>
      <c r="I1522" s="60">
        <v>-250</v>
      </c>
      <c r="J1522" s="60">
        <v>0</v>
      </c>
      <c r="K1522" s="60">
        <v>0</v>
      </c>
      <c r="L1522" s="60">
        <v>0</v>
      </c>
      <c r="M1522" s="60">
        <v>0</v>
      </c>
      <c r="N1522" s="61">
        <v>0</v>
      </c>
    </row>
    <row r="1523" spans="1:14" ht="15" x14ac:dyDescent="0.3">
      <c r="A1523" s="54" t="s">
        <v>191</v>
      </c>
      <c r="B1523" s="55" t="s">
        <v>57</v>
      </c>
      <c r="C1523" s="60">
        <v>601</v>
      </c>
      <c r="D1523" s="60">
        <v>0</v>
      </c>
      <c r="E1523" s="60">
        <v>0</v>
      </c>
      <c r="F1523" s="60">
        <v>0</v>
      </c>
      <c r="G1523" s="60">
        <v>0</v>
      </c>
      <c r="H1523" s="60">
        <v>601</v>
      </c>
      <c r="I1523" s="60">
        <v>-601</v>
      </c>
      <c r="J1523" s="60">
        <v>0</v>
      </c>
      <c r="K1523" s="60">
        <v>0</v>
      </c>
      <c r="L1523" s="60">
        <v>0</v>
      </c>
      <c r="M1523" s="60">
        <v>0</v>
      </c>
      <c r="N1523" s="62">
        <v>0</v>
      </c>
    </row>
    <row r="1524" spans="1:14" ht="15" x14ac:dyDescent="0.3">
      <c r="A1524" s="54" t="s">
        <v>191</v>
      </c>
      <c r="B1524" s="55" t="s">
        <v>58</v>
      </c>
      <c r="C1524" s="60">
        <v>247</v>
      </c>
      <c r="D1524" s="60">
        <v>0</v>
      </c>
      <c r="E1524" s="60">
        <v>0</v>
      </c>
      <c r="F1524" s="60">
        <v>0</v>
      </c>
      <c r="G1524" s="60">
        <v>0</v>
      </c>
      <c r="H1524" s="60">
        <v>247</v>
      </c>
      <c r="I1524" s="60">
        <v>-247</v>
      </c>
      <c r="J1524" s="60">
        <v>0</v>
      </c>
      <c r="K1524" s="60">
        <v>0</v>
      </c>
      <c r="L1524" s="60">
        <v>0</v>
      </c>
      <c r="M1524" s="60">
        <v>0</v>
      </c>
      <c r="N1524" s="61">
        <v>0</v>
      </c>
    </row>
    <row r="1525" spans="1:14" ht="15" x14ac:dyDescent="0.3">
      <c r="A1525" s="54" t="s">
        <v>192</v>
      </c>
      <c r="B1525" s="55" t="s">
        <v>47</v>
      </c>
      <c r="C1525" s="60">
        <v>63176</v>
      </c>
      <c r="D1525" s="60">
        <v>0</v>
      </c>
      <c r="E1525" s="60">
        <v>0</v>
      </c>
      <c r="F1525" s="60">
        <v>0</v>
      </c>
      <c r="G1525" s="60">
        <v>0</v>
      </c>
      <c r="H1525" s="60">
        <v>63176</v>
      </c>
      <c r="I1525" s="60">
        <v>-63176</v>
      </c>
      <c r="J1525" s="60">
        <v>0</v>
      </c>
      <c r="K1525" s="60">
        <v>0</v>
      </c>
      <c r="L1525" s="60">
        <v>0</v>
      </c>
      <c r="M1525" s="60">
        <v>0</v>
      </c>
      <c r="N1525" s="61">
        <v>0</v>
      </c>
    </row>
    <row r="1526" spans="1:14" ht="15" x14ac:dyDescent="0.3">
      <c r="A1526" s="54" t="s">
        <v>192</v>
      </c>
      <c r="B1526" s="55" t="s">
        <v>48</v>
      </c>
      <c r="C1526" s="60">
        <v>112778</v>
      </c>
      <c r="D1526" s="60">
        <v>-7722</v>
      </c>
      <c r="E1526" s="60">
        <v>0</v>
      </c>
      <c r="F1526" s="60">
        <v>0</v>
      </c>
      <c r="G1526" s="60">
        <v>0</v>
      </c>
      <c r="H1526" s="60">
        <v>105056</v>
      </c>
      <c r="I1526" s="60">
        <v>-105056</v>
      </c>
      <c r="J1526" s="60">
        <v>0</v>
      </c>
      <c r="K1526" s="60">
        <v>4175</v>
      </c>
      <c r="L1526" s="60">
        <v>-4175</v>
      </c>
      <c r="M1526" s="60">
        <v>0</v>
      </c>
      <c r="N1526" s="61">
        <v>0</v>
      </c>
    </row>
    <row r="1527" spans="1:14" ht="15" x14ac:dyDescent="0.3">
      <c r="A1527" s="54" t="s">
        <v>192</v>
      </c>
      <c r="B1527" s="55" t="s">
        <v>49</v>
      </c>
      <c r="C1527" s="60">
        <v>118895</v>
      </c>
      <c r="D1527" s="60">
        <v>-1516</v>
      </c>
      <c r="E1527" s="60">
        <v>0</v>
      </c>
      <c r="F1527" s="60">
        <v>0</v>
      </c>
      <c r="G1527" s="60">
        <v>0</v>
      </c>
      <c r="H1527" s="60">
        <v>117379</v>
      </c>
      <c r="I1527" s="60">
        <v>-117379</v>
      </c>
      <c r="J1527" s="60">
        <v>0</v>
      </c>
      <c r="K1527" s="60">
        <v>5568</v>
      </c>
      <c r="L1527" s="60">
        <v>-5568</v>
      </c>
      <c r="M1527" s="60">
        <v>0</v>
      </c>
      <c r="N1527" s="61">
        <v>0</v>
      </c>
    </row>
    <row r="1528" spans="1:14" ht="15" x14ac:dyDescent="0.3">
      <c r="A1528" s="54" t="s">
        <v>192</v>
      </c>
      <c r="B1528" s="55" t="s">
        <v>50</v>
      </c>
      <c r="C1528" s="60">
        <v>106240</v>
      </c>
      <c r="D1528" s="60">
        <v>-581</v>
      </c>
      <c r="E1528" s="60">
        <v>0</v>
      </c>
      <c r="F1528" s="60">
        <v>0</v>
      </c>
      <c r="G1528" s="60">
        <v>0</v>
      </c>
      <c r="H1528" s="60">
        <v>105659</v>
      </c>
      <c r="I1528" s="60">
        <v>-105659</v>
      </c>
      <c r="J1528" s="60">
        <v>0</v>
      </c>
      <c r="K1528" s="60">
        <v>14707</v>
      </c>
      <c r="L1528" s="60">
        <v>-13726</v>
      </c>
      <c r="M1528" s="60">
        <v>981</v>
      </c>
      <c r="N1528" s="61">
        <v>-981</v>
      </c>
    </row>
    <row r="1529" spans="1:14" ht="15" x14ac:dyDescent="0.3">
      <c r="A1529" s="54" t="s">
        <v>192</v>
      </c>
      <c r="B1529" s="55" t="s">
        <v>51</v>
      </c>
      <c r="C1529" s="60">
        <v>205606</v>
      </c>
      <c r="D1529" s="60">
        <v>-1397</v>
      </c>
      <c r="E1529" s="60">
        <v>0</v>
      </c>
      <c r="F1529" s="60">
        <v>0</v>
      </c>
      <c r="G1529" s="60">
        <v>0</v>
      </c>
      <c r="H1529" s="60">
        <v>204209</v>
      </c>
      <c r="I1529" s="60">
        <v>-204209</v>
      </c>
      <c r="J1529" s="60">
        <v>0</v>
      </c>
      <c r="K1529" s="60">
        <v>0</v>
      </c>
      <c r="L1529" s="60">
        <v>0</v>
      </c>
      <c r="M1529" s="60">
        <v>0</v>
      </c>
      <c r="N1529" s="61">
        <v>0</v>
      </c>
    </row>
    <row r="1530" spans="1:14" ht="15" x14ac:dyDescent="0.3">
      <c r="A1530" s="54" t="s">
        <v>192</v>
      </c>
      <c r="B1530" s="55" t="s">
        <v>52</v>
      </c>
      <c r="C1530" s="60">
        <v>78433</v>
      </c>
      <c r="D1530" s="60">
        <v>-299</v>
      </c>
      <c r="E1530" s="60">
        <v>0</v>
      </c>
      <c r="F1530" s="60">
        <v>0</v>
      </c>
      <c r="G1530" s="60">
        <v>0</v>
      </c>
      <c r="H1530" s="60">
        <v>78134</v>
      </c>
      <c r="I1530" s="60">
        <v>-78134</v>
      </c>
      <c r="J1530" s="60">
        <v>0</v>
      </c>
      <c r="K1530" s="60">
        <v>0</v>
      </c>
      <c r="L1530" s="60">
        <v>0</v>
      </c>
      <c r="M1530" s="60">
        <v>0</v>
      </c>
      <c r="N1530" s="61">
        <v>0</v>
      </c>
    </row>
    <row r="1531" spans="1:14" ht="15" x14ac:dyDescent="0.3">
      <c r="A1531" s="54" t="s">
        <v>192</v>
      </c>
      <c r="B1531" s="55" t="s">
        <v>53</v>
      </c>
      <c r="C1531" s="60">
        <v>56005</v>
      </c>
      <c r="D1531" s="60">
        <v>-332</v>
      </c>
      <c r="E1531" s="60">
        <v>0</v>
      </c>
      <c r="F1531" s="60">
        <v>0</v>
      </c>
      <c r="G1531" s="60">
        <v>0</v>
      </c>
      <c r="H1531" s="60">
        <v>55673</v>
      </c>
      <c r="I1531" s="60">
        <v>-55673</v>
      </c>
      <c r="J1531" s="60">
        <v>0</v>
      </c>
      <c r="K1531" s="60">
        <v>0</v>
      </c>
      <c r="L1531" s="60">
        <v>0</v>
      </c>
      <c r="M1531" s="60">
        <v>0</v>
      </c>
      <c r="N1531" s="61">
        <v>0</v>
      </c>
    </row>
    <row r="1532" spans="1:14" ht="15" x14ac:dyDescent="0.3">
      <c r="A1532" s="54" t="s">
        <v>192</v>
      </c>
      <c r="B1532" s="55" t="s">
        <v>54</v>
      </c>
      <c r="C1532" s="60">
        <v>123697</v>
      </c>
      <c r="D1532" s="60">
        <v>-380</v>
      </c>
      <c r="E1532" s="60">
        <v>0</v>
      </c>
      <c r="F1532" s="60">
        <v>0</v>
      </c>
      <c r="G1532" s="60">
        <v>0</v>
      </c>
      <c r="H1532" s="60">
        <v>123317</v>
      </c>
      <c r="I1532" s="60">
        <v>-123317</v>
      </c>
      <c r="J1532" s="60">
        <v>0</v>
      </c>
      <c r="K1532" s="60">
        <v>1171</v>
      </c>
      <c r="L1532" s="60">
        <v>-1171</v>
      </c>
      <c r="M1532" s="60">
        <v>0</v>
      </c>
      <c r="N1532" s="61">
        <v>0</v>
      </c>
    </row>
    <row r="1533" spans="1:14" ht="15" x14ac:dyDescent="0.3">
      <c r="A1533" s="54" t="s">
        <v>192</v>
      </c>
      <c r="B1533" s="55" t="s">
        <v>55</v>
      </c>
      <c r="C1533" s="60">
        <v>58551</v>
      </c>
      <c r="D1533" s="60">
        <v>-388</v>
      </c>
      <c r="E1533" s="60">
        <v>0</v>
      </c>
      <c r="F1533" s="60">
        <v>0</v>
      </c>
      <c r="G1533" s="60">
        <v>0</v>
      </c>
      <c r="H1533" s="60">
        <v>58163</v>
      </c>
      <c r="I1533" s="60">
        <v>-58163</v>
      </c>
      <c r="J1533" s="60">
        <v>0</v>
      </c>
      <c r="K1533" s="60">
        <v>0</v>
      </c>
      <c r="L1533" s="60">
        <v>0</v>
      </c>
      <c r="M1533" s="60">
        <v>0</v>
      </c>
      <c r="N1533" s="61">
        <v>0</v>
      </c>
    </row>
    <row r="1534" spans="1:14" ht="15" x14ac:dyDescent="0.3">
      <c r="A1534" s="54" t="s">
        <v>192</v>
      </c>
      <c r="B1534" s="55" t="s">
        <v>56</v>
      </c>
      <c r="C1534" s="60">
        <v>141555</v>
      </c>
      <c r="D1534" s="60">
        <v>-1263</v>
      </c>
      <c r="E1534" s="60">
        <v>0</v>
      </c>
      <c r="F1534" s="60">
        <v>0</v>
      </c>
      <c r="G1534" s="60">
        <v>0</v>
      </c>
      <c r="H1534" s="60">
        <v>140292</v>
      </c>
      <c r="I1534" s="60">
        <v>-140292</v>
      </c>
      <c r="J1534" s="60">
        <v>0</v>
      </c>
      <c r="K1534" s="60">
        <v>0</v>
      </c>
      <c r="L1534" s="60">
        <v>0</v>
      </c>
      <c r="M1534" s="60">
        <v>0</v>
      </c>
      <c r="N1534" s="61">
        <v>0</v>
      </c>
    </row>
    <row r="1535" spans="1:14" ht="15" x14ac:dyDescent="0.3">
      <c r="A1535" s="54" t="s">
        <v>192</v>
      </c>
      <c r="B1535" s="55" t="s">
        <v>57</v>
      </c>
      <c r="C1535" s="60">
        <v>102601</v>
      </c>
      <c r="D1535" s="60">
        <v>-797</v>
      </c>
      <c r="E1535" s="60">
        <v>0</v>
      </c>
      <c r="F1535" s="60">
        <v>0</v>
      </c>
      <c r="G1535" s="60">
        <v>0</v>
      </c>
      <c r="H1535" s="60">
        <v>101804</v>
      </c>
      <c r="I1535" s="60">
        <v>-101804</v>
      </c>
      <c r="J1535" s="60">
        <v>0</v>
      </c>
      <c r="K1535" s="60">
        <v>0</v>
      </c>
      <c r="L1535" s="60">
        <v>0</v>
      </c>
      <c r="M1535" s="60">
        <v>0</v>
      </c>
      <c r="N1535" s="61">
        <v>0</v>
      </c>
    </row>
    <row r="1536" spans="1:14" ht="15" x14ac:dyDescent="0.3">
      <c r="A1536" s="54" t="s">
        <v>192</v>
      </c>
      <c r="B1536" s="55" t="s">
        <v>58</v>
      </c>
      <c r="C1536" s="60">
        <v>339769</v>
      </c>
      <c r="D1536" s="60">
        <v>-1358</v>
      </c>
      <c r="E1536" s="60">
        <v>0</v>
      </c>
      <c r="F1536" s="60">
        <v>0</v>
      </c>
      <c r="G1536" s="60">
        <v>0</v>
      </c>
      <c r="H1536" s="60">
        <v>338411</v>
      </c>
      <c r="I1536" s="60">
        <v>-338411</v>
      </c>
      <c r="J1536" s="60">
        <v>0</v>
      </c>
      <c r="K1536" s="60">
        <v>0</v>
      </c>
      <c r="L1536" s="60">
        <v>0</v>
      </c>
      <c r="M1536" s="60">
        <v>0</v>
      </c>
      <c r="N1536" s="61">
        <v>0</v>
      </c>
    </row>
    <row r="1537" spans="1:14" ht="15" x14ac:dyDescent="0.3">
      <c r="A1537" s="54" t="s">
        <v>192</v>
      </c>
      <c r="B1537" s="55" t="s">
        <v>59</v>
      </c>
      <c r="C1537" s="60">
        <v>340168</v>
      </c>
      <c r="D1537" s="60">
        <v>-863</v>
      </c>
      <c r="E1537" s="60">
        <v>0</v>
      </c>
      <c r="F1537" s="60">
        <v>0</v>
      </c>
      <c r="G1537" s="60">
        <v>0</v>
      </c>
      <c r="H1537" s="60">
        <v>339305</v>
      </c>
      <c r="I1537" s="60">
        <v>-339305</v>
      </c>
      <c r="J1537" s="60">
        <v>0</v>
      </c>
      <c r="K1537" s="60">
        <v>0</v>
      </c>
      <c r="L1537" s="60">
        <v>0</v>
      </c>
      <c r="M1537" s="60">
        <v>0</v>
      </c>
      <c r="N1537" s="61">
        <v>0</v>
      </c>
    </row>
    <row r="1538" spans="1:14" ht="15" x14ac:dyDescent="0.3">
      <c r="A1538" s="54" t="s">
        <v>193</v>
      </c>
      <c r="B1538" s="55" t="s">
        <v>47</v>
      </c>
      <c r="C1538" s="60">
        <v>629852</v>
      </c>
      <c r="D1538" s="60">
        <v>0</v>
      </c>
      <c r="E1538" s="60">
        <v>0</v>
      </c>
      <c r="F1538" s="60">
        <v>0</v>
      </c>
      <c r="G1538" s="60">
        <v>0</v>
      </c>
      <c r="H1538" s="60">
        <v>629852</v>
      </c>
      <c r="I1538" s="60">
        <v>-629852</v>
      </c>
      <c r="J1538" s="60">
        <v>0</v>
      </c>
      <c r="K1538" s="60">
        <v>49</v>
      </c>
      <c r="L1538" s="60">
        <v>-49</v>
      </c>
      <c r="M1538" s="60">
        <v>0</v>
      </c>
      <c r="N1538" s="61">
        <v>0</v>
      </c>
    </row>
    <row r="1539" spans="1:14" ht="15" x14ac:dyDescent="0.3">
      <c r="A1539" s="54" t="s">
        <v>193</v>
      </c>
      <c r="B1539" s="55" t="s">
        <v>48</v>
      </c>
      <c r="C1539" s="60">
        <v>848489</v>
      </c>
      <c r="D1539" s="60">
        <v>-2786</v>
      </c>
      <c r="E1539" s="60">
        <v>0</v>
      </c>
      <c r="F1539" s="60">
        <v>0</v>
      </c>
      <c r="G1539" s="60">
        <v>0</v>
      </c>
      <c r="H1539" s="60">
        <v>845703</v>
      </c>
      <c r="I1539" s="60">
        <v>-845703</v>
      </c>
      <c r="J1539" s="60">
        <v>0</v>
      </c>
      <c r="K1539" s="60">
        <v>12560</v>
      </c>
      <c r="L1539" s="60">
        <v>-12560</v>
      </c>
      <c r="M1539" s="60">
        <v>0</v>
      </c>
      <c r="N1539" s="62">
        <v>0</v>
      </c>
    </row>
    <row r="1540" spans="1:14" ht="15" x14ac:dyDescent="0.3">
      <c r="A1540" s="54" t="s">
        <v>193</v>
      </c>
      <c r="B1540" s="55" t="s">
        <v>49</v>
      </c>
      <c r="C1540" s="60">
        <v>789515</v>
      </c>
      <c r="D1540" s="60">
        <v>-1335</v>
      </c>
      <c r="E1540" s="60">
        <v>0</v>
      </c>
      <c r="F1540" s="60">
        <v>0</v>
      </c>
      <c r="G1540" s="60">
        <v>0</v>
      </c>
      <c r="H1540" s="60">
        <v>788180</v>
      </c>
      <c r="I1540" s="60">
        <v>-788180</v>
      </c>
      <c r="J1540" s="60">
        <v>0</v>
      </c>
      <c r="K1540" s="60">
        <v>30139</v>
      </c>
      <c r="L1540" s="60">
        <v>-30139</v>
      </c>
      <c r="M1540" s="60">
        <v>0</v>
      </c>
      <c r="N1540" s="62">
        <v>0</v>
      </c>
    </row>
    <row r="1541" spans="1:14" ht="15" x14ac:dyDescent="0.3">
      <c r="A1541" s="54" t="s">
        <v>193</v>
      </c>
      <c r="B1541" s="55" t="s">
        <v>50</v>
      </c>
      <c r="C1541" s="60">
        <v>838687</v>
      </c>
      <c r="D1541" s="60">
        <v>-3858</v>
      </c>
      <c r="E1541" s="60">
        <v>0</v>
      </c>
      <c r="F1541" s="60">
        <v>0</v>
      </c>
      <c r="G1541" s="60">
        <v>0</v>
      </c>
      <c r="H1541" s="60">
        <v>834829</v>
      </c>
      <c r="I1541" s="60">
        <v>-834829</v>
      </c>
      <c r="J1541" s="60">
        <v>0</v>
      </c>
      <c r="K1541" s="60">
        <v>46589</v>
      </c>
      <c r="L1541" s="60">
        <v>-46589</v>
      </c>
      <c r="M1541" s="60">
        <v>0</v>
      </c>
      <c r="N1541" s="62">
        <v>0</v>
      </c>
    </row>
    <row r="1542" spans="1:14" ht="15" x14ac:dyDescent="0.3">
      <c r="A1542" s="54" t="s">
        <v>193</v>
      </c>
      <c r="B1542" s="55" t="s">
        <v>51</v>
      </c>
      <c r="C1542" s="60">
        <v>823832</v>
      </c>
      <c r="D1542" s="60">
        <v>-785</v>
      </c>
      <c r="E1542" s="60">
        <v>0</v>
      </c>
      <c r="F1542" s="60">
        <v>0</v>
      </c>
      <c r="G1542" s="60">
        <v>0</v>
      </c>
      <c r="H1542" s="60">
        <v>823047</v>
      </c>
      <c r="I1542" s="60">
        <v>-823047</v>
      </c>
      <c r="J1542" s="60">
        <v>0</v>
      </c>
      <c r="K1542" s="60">
        <v>37046</v>
      </c>
      <c r="L1542" s="60">
        <v>-37046</v>
      </c>
      <c r="M1542" s="60">
        <v>0</v>
      </c>
      <c r="N1542" s="61">
        <v>0</v>
      </c>
    </row>
    <row r="1543" spans="1:14" ht="15" x14ac:dyDescent="0.3">
      <c r="A1543" s="54" t="s">
        <v>193</v>
      </c>
      <c r="B1543" s="55" t="s">
        <v>52</v>
      </c>
      <c r="C1543" s="60">
        <v>707061</v>
      </c>
      <c r="D1543" s="60">
        <v>-30554</v>
      </c>
      <c r="E1543" s="60">
        <v>0</v>
      </c>
      <c r="F1543" s="60">
        <v>0</v>
      </c>
      <c r="G1543" s="60">
        <v>0</v>
      </c>
      <c r="H1543" s="60">
        <v>676507</v>
      </c>
      <c r="I1543" s="60">
        <v>-676507</v>
      </c>
      <c r="J1543" s="60">
        <v>0</v>
      </c>
      <c r="K1543" s="60">
        <v>70067</v>
      </c>
      <c r="L1543" s="60">
        <v>-70067</v>
      </c>
      <c r="M1543" s="60">
        <v>0</v>
      </c>
      <c r="N1543" s="61">
        <v>0</v>
      </c>
    </row>
    <row r="1544" spans="1:14" ht="15" x14ac:dyDescent="0.3">
      <c r="A1544" s="54" t="s">
        <v>193</v>
      </c>
      <c r="B1544" s="55" t="s">
        <v>53</v>
      </c>
      <c r="C1544" s="60">
        <v>715145</v>
      </c>
      <c r="D1544" s="60">
        <v>-2000</v>
      </c>
      <c r="E1544" s="60">
        <v>0</v>
      </c>
      <c r="F1544" s="60">
        <v>0</v>
      </c>
      <c r="G1544" s="60">
        <v>0</v>
      </c>
      <c r="H1544" s="60">
        <v>713145</v>
      </c>
      <c r="I1544" s="60">
        <v>-713145</v>
      </c>
      <c r="J1544" s="60">
        <v>0</v>
      </c>
      <c r="K1544" s="60">
        <v>221949</v>
      </c>
      <c r="L1544" s="60">
        <v>-221949</v>
      </c>
      <c r="M1544" s="60">
        <v>0</v>
      </c>
      <c r="N1544" s="61">
        <v>0</v>
      </c>
    </row>
    <row r="1545" spans="1:14" ht="15" x14ac:dyDescent="0.3">
      <c r="A1545" s="54" t="s">
        <v>193</v>
      </c>
      <c r="B1545" s="55" t="s">
        <v>54</v>
      </c>
      <c r="C1545" s="60">
        <v>919998</v>
      </c>
      <c r="D1545" s="60">
        <v>-45448</v>
      </c>
      <c r="E1545" s="60">
        <v>0</v>
      </c>
      <c r="F1545" s="60">
        <v>0</v>
      </c>
      <c r="G1545" s="60">
        <v>0</v>
      </c>
      <c r="H1545" s="60">
        <v>874550</v>
      </c>
      <c r="I1545" s="60">
        <v>-874550</v>
      </c>
      <c r="J1545" s="60">
        <v>0</v>
      </c>
      <c r="K1545" s="60">
        <v>145747</v>
      </c>
      <c r="L1545" s="60">
        <v>-145747</v>
      </c>
      <c r="M1545" s="60">
        <v>0</v>
      </c>
      <c r="N1545" s="61">
        <v>0</v>
      </c>
    </row>
    <row r="1546" spans="1:14" ht="15" x14ac:dyDescent="0.3">
      <c r="A1546" s="54" t="s">
        <v>193</v>
      </c>
      <c r="B1546" s="55" t="s">
        <v>55</v>
      </c>
      <c r="C1546" s="60">
        <v>952226</v>
      </c>
      <c r="D1546" s="60">
        <v>0</v>
      </c>
      <c r="E1546" s="60">
        <v>0</v>
      </c>
      <c r="F1546" s="60">
        <v>0</v>
      </c>
      <c r="G1546" s="60">
        <v>0</v>
      </c>
      <c r="H1546" s="60">
        <v>952226</v>
      </c>
      <c r="I1546" s="60">
        <v>-952226</v>
      </c>
      <c r="J1546" s="60">
        <v>0</v>
      </c>
      <c r="K1546" s="60">
        <v>43215</v>
      </c>
      <c r="L1546" s="60">
        <v>-43215</v>
      </c>
      <c r="M1546" s="60">
        <v>0</v>
      </c>
      <c r="N1546" s="61">
        <v>0</v>
      </c>
    </row>
    <row r="1547" spans="1:14" ht="15" x14ac:dyDescent="0.3">
      <c r="A1547" s="54" t="s">
        <v>193</v>
      </c>
      <c r="B1547" s="55" t="s">
        <v>56</v>
      </c>
      <c r="C1547" s="60">
        <v>979160</v>
      </c>
      <c r="D1547" s="60">
        <v>-1724</v>
      </c>
      <c r="E1547" s="60">
        <v>0</v>
      </c>
      <c r="F1547" s="60">
        <v>0</v>
      </c>
      <c r="G1547" s="60">
        <v>0</v>
      </c>
      <c r="H1547" s="60">
        <v>977436</v>
      </c>
      <c r="I1547" s="60">
        <v>-977436</v>
      </c>
      <c r="J1547" s="60">
        <v>0</v>
      </c>
      <c r="K1547" s="60">
        <v>83687</v>
      </c>
      <c r="L1547" s="60">
        <v>-83687</v>
      </c>
      <c r="M1547" s="60">
        <v>0</v>
      </c>
      <c r="N1547" s="61">
        <v>0</v>
      </c>
    </row>
    <row r="1548" spans="1:14" ht="15" x14ac:dyDescent="0.3">
      <c r="A1548" s="54" t="s">
        <v>193</v>
      </c>
      <c r="B1548" s="55" t="s">
        <v>57</v>
      </c>
      <c r="C1548" s="60">
        <v>900844</v>
      </c>
      <c r="D1548" s="60">
        <v>-3115</v>
      </c>
      <c r="E1548" s="60">
        <v>0</v>
      </c>
      <c r="F1548" s="60">
        <v>0</v>
      </c>
      <c r="G1548" s="60">
        <v>0</v>
      </c>
      <c r="H1548" s="60">
        <v>897729</v>
      </c>
      <c r="I1548" s="60">
        <v>-897729</v>
      </c>
      <c r="J1548" s="60">
        <v>0</v>
      </c>
      <c r="K1548" s="60">
        <v>793</v>
      </c>
      <c r="L1548" s="60">
        <v>-793</v>
      </c>
      <c r="M1548" s="60">
        <v>0</v>
      </c>
      <c r="N1548" s="61">
        <v>0</v>
      </c>
    </row>
    <row r="1549" spans="1:14" ht="15" x14ac:dyDescent="0.3">
      <c r="A1549" s="54" t="s">
        <v>193</v>
      </c>
      <c r="B1549" s="55" t="s">
        <v>58</v>
      </c>
      <c r="C1549" s="60">
        <v>853900</v>
      </c>
      <c r="D1549" s="60">
        <v>-2225</v>
      </c>
      <c r="E1549" s="60">
        <v>0</v>
      </c>
      <c r="F1549" s="60">
        <v>0</v>
      </c>
      <c r="G1549" s="60">
        <v>0</v>
      </c>
      <c r="H1549" s="60">
        <v>851675</v>
      </c>
      <c r="I1549" s="60">
        <v>-851675</v>
      </c>
      <c r="J1549" s="60">
        <v>0</v>
      </c>
      <c r="K1549" s="60">
        <v>0</v>
      </c>
      <c r="L1549" s="60">
        <v>0</v>
      </c>
      <c r="M1549" s="60">
        <v>0</v>
      </c>
      <c r="N1549" s="61">
        <v>0</v>
      </c>
    </row>
    <row r="1550" spans="1:14" ht="15" x14ac:dyDescent="0.3">
      <c r="A1550" s="54" t="s">
        <v>193</v>
      </c>
      <c r="B1550" s="55" t="s">
        <v>59</v>
      </c>
      <c r="C1550" s="60">
        <v>898023</v>
      </c>
      <c r="D1550" s="60">
        <v>-2596</v>
      </c>
      <c r="E1550" s="60">
        <v>0</v>
      </c>
      <c r="F1550" s="60">
        <v>0</v>
      </c>
      <c r="G1550" s="60">
        <v>0</v>
      </c>
      <c r="H1550" s="60">
        <v>895427</v>
      </c>
      <c r="I1550" s="60">
        <v>-895427</v>
      </c>
      <c r="J1550" s="60">
        <v>0</v>
      </c>
      <c r="K1550" s="60">
        <v>0</v>
      </c>
      <c r="L1550" s="60">
        <v>0</v>
      </c>
      <c r="M1550" s="60">
        <v>0</v>
      </c>
      <c r="N1550" s="61">
        <v>0</v>
      </c>
    </row>
    <row r="1551" spans="1:14" ht="15" x14ac:dyDescent="0.3">
      <c r="A1551" s="54" t="s">
        <v>194</v>
      </c>
      <c r="B1551" s="55" t="s">
        <v>47</v>
      </c>
      <c r="C1551" s="60">
        <v>395547</v>
      </c>
      <c r="D1551" s="60">
        <v>0</v>
      </c>
      <c r="E1551" s="60">
        <v>0</v>
      </c>
      <c r="F1551" s="60">
        <v>0</v>
      </c>
      <c r="G1551" s="60">
        <v>0</v>
      </c>
      <c r="H1551" s="60">
        <v>395547</v>
      </c>
      <c r="I1551" s="60">
        <v>-395547</v>
      </c>
      <c r="J1551" s="60">
        <v>0</v>
      </c>
      <c r="K1551" s="60">
        <v>27</v>
      </c>
      <c r="L1551" s="60">
        <v>-27</v>
      </c>
      <c r="M1551" s="60">
        <v>0</v>
      </c>
      <c r="N1551" s="61">
        <v>0</v>
      </c>
    </row>
    <row r="1552" spans="1:14" ht="15" x14ac:dyDescent="0.3">
      <c r="A1552" s="54" t="s">
        <v>194</v>
      </c>
      <c r="B1552" s="55" t="s">
        <v>48</v>
      </c>
      <c r="C1552" s="60">
        <v>442666</v>
      </c>
      <c r="D1552" s="60">
        <v>-1302</v>
      </c>
      <c r="E1552" s="60">
        <v>0</v>
      </c>
      <c r="F1552" s="60">
        <v>0</v>
      </c>
      <c r="G1552" s="60">
        <v>0</v>
      </c>
      <c r="H1552" s="60">
        <v>441364</v>
      </c>
      <c r="I1552" s="60">
        <v>-441364</v>
      </c>
      <c r="J1552" s="60">
        <v>0</v>
      </c>
      <c r="K1552" s="60">
        <v>27451</v>
      </c>
      <c r="L1552" s="60">
        <v>-27451</v>
      </c>
      <c r="M1552" s="60">
        <v>0</v>
      </c>
      <c r="N1552" s="61">
        <v>0</v>
      </c>
    </row>
    <row r="1553" spans="1:14" ht="15" x14ac:dyDescent="0.3">
      <c r="A1553" s="54" t="s">
        <v>194</v>
      </c>
      <c r="B1553" s="55" t="s">
        <v>49</v>
      </c>
      <c r="C1553" s="60">
        <v>469380</v>
      </c>
      <c r="D1553" s="60">
        <v>-2000</v>
      </c>
      <c r="E1553" s="60">
        <v>0</v>
      </c>
      <c r="F1553" s="60">
        <v>0</v>
      </c>
      <c r="G1553" s="60">
        <v>0</v>
      </c>
      <c r="H1553" s="60">
        <v>467380</v>
      </c>
      <c r="I1553" s="60">
        <v>-467380</v>
      </c>
      <c r="J1553" s="60">
        <v>0</v>
      </c>
      <c r="K1553" s="60">
        <v>38722</v>
      </c>
      <c r="L1553" s="60">
        <v>-38722</v>
      </c>
      <c r="M1553" s="60">
        <v>0</v>
      </c>
      <c r="N1553" s="61">
        <v>0</v>
      </c>
    </row>
    <row r="1554" spans="1:14" ht="15" x14ac:dyDescent="0.3">
      <c r="A1554" s="54" t="s">
        <v>194</v>
      </c>
      <c r="B1554" s="55" t="s">
        <v>50</v>
      </c>
      <c r="C1554" s="60">
        <v>413889</v>
      </c>
      <c r="D1554" s="60">
        <v>-2155</v>
      </c>
      <c r="E1554" s="60">
        <v>0</v>
      </c>
      <c r="F1554" s="60">
        <v>0</v>
      </c>
      <c r="G1554" s="60">
        <v>0</v>
      </c>
      <c r="H1554" s="60">
        <v>411734</v>
      </c>
      <c r="I1554" s="60">
        <v>-411734</v>
      </c>
      <c r="J1554" s="60">
        <v>0</v>
      </c>
      <c r="K1554" s="60">
        <v>22252</v>
      </c>
      <c r="L1554" s="60">
        <v>-22252</v>
      </c>
      <c r="M1554" s="60">
        <v>0</v>
      </c>
      <c r="N1554" s="61">
        <v>0</v>
      </c>
    </row>
    <row r="1555" spans="1:14" ht="15" x14ac:dyDescent="0.3">
      <c r="A1555" s="54" t="s">
        <v>194</v>
      </c>
      <c r="B1555" s="55" t="s">
        <v>51</v>
      </c>
      <c r="C1555" s="60">
        <v>406714</v>
      </c>
      <c r="D1555" s="60">
        <v>-1777</v>
      </c>
      <c r="E1555" s="60">
        <v>0</v>
      </c>
      <c r="F1555" s="60">
        <v>0</v>
      </c>
      <c r="G1555" s="60">
        <v>0</v>
      </c>
      <c r="H1555" s="60">
        <v>404937</v>
      </c>
      <c r="I1555" s="60">
        <v>-404937</v>
      </c>
      <c r="J1555" s="60">
        <v>0</v>
      </c>
      <c r="K1555" s="60">
        <v>11921</v>
      </c>
      <c r="L1555" s="60">
        <v>-11921</v>
      </c>
      <c r="M1555" s="60">
        <v>0</v>
      </c>
      <c r="N1555" s="61">
        <v>0</v>
      </c>
    </row>
    <row r="1556" spans="1:14" ht="15" x14ac:dyDescent="0.3">
      <c r="A1556" s="54" t="s">
        <v>194</v>
      </c>
      <c r="B1556" s="55" t="s">
        <v>52</v>
      </c>
      <c r="C1556" s="60">
        <v>360360</v>
      </c>
      <c r="D1556" s="60">
        <v>-3150</v>
      </c>
      <c r="E1556" s="60">
        <v>0</v>
      </c>
      <c r="F1556" s="60">
        <v>0</v>
      </c>
      <c r="G1556" s="60">
        <v>0</v>
      </c>
      <c r="H1556" s="60">
        <v>357210</v>
      </c>
      <c r="I1556" s="60">
        <v>-357210</v>
      </c>
      <c r="J1556" s="60">
        <v>0</v>
      </c>
      <c r="K1556" s="60">
        <v>35713</v>
      </c>
      <c r="L1556" s="60">
        <v>-35713</v>
      </c>
      <c r="M1556" s="60">
        <v>0</v>
      </c>
      <c r="N1556" s="61">
        <v>0</v>
      </c>
    </row>
    <row r="1557" spans="1:14" ht="15" x14ac:dyDescent="0.3">
      <c r="A1557" s="54" t="s">
        <v>194</v>
      </c>
      <c r="B1557" s="55" t="s">
        <v>53</v>
      </c>
      <c r="C1557" s="60">
        <v>381785</v>
      </c>
      <c r="D1557" s="60">
        <v>-1285</v>
      </c>
      <c r="E1557" s="60">
        <v>0</v>
      </c>
      <c r="F1557" s="60">
        <v>0</v>
      </c>
      <c r="G1557" s="60">
        <v>0</v>
      </c>
      <c r="H1557" s="60">
        <v>380500</v>
      </c>
      <c r="I1557" s="60">
        <v>-380500</v>
      </c>
      <c r="J1557" s="60">
        <v>0</v>
      </c>
      <c r="K1557" s="60">
        <v>2262</v>
      </c>
      <c r="L1557" s="60">
        <v>-2262</v>
      </c>
      <c r="M1557" s="60">
        <v>0</v>
      </c>
      <c r="N1557" s="61">
        <v>0</v>
      </c>
    </row>
    <row r="1558" spans="1:14" ht="15" x14ac:dyDescent="0.3">
      <c r="A1558" s="54" t="s">
        <v>194</v>
      </c>
      <c r="B1558" s="55" t="s">
        <v>54</v>
      </c>
      <c r="C1558" s="60">
        <v>331672</v>
      </c>
      <c r="D1558" s="60">
        <v>-7232</v>
      </c>
      <c r="E1558" s="60">
        <v>0</v>
      </c>
      <c r="F1558" s="60">
        <v>0</v>
      </c>
      <c r="G1558" s="60">
        <v>0</v>
      </c>
      <c r="H1558" s="60">
        <v>324440</v>
      </c>
      <c r="I1558" s="60">
        <v>-324440</v>
      </c>
      <c r="J1558" s="60">
        <v>0</v>
      </c>
      <c r="K1558" s="60">
        <v>9598</v>
      </c>
      <c r="L1558" s="60">
        <v>-9598</v>
      </c>
      <c r="M1558" s="60">
        <v>0</v>
      </c>
      <c r="N1558" s="61">
        <v>0</v>
      </c>
    </row>
    <row r="1559" spans="1:14" ht="15" x14ac:dyDescent="0.3">
      <c r="A1559" s="54" t="s">
        <v>194</v>
      </c>
      <c r="B1559" s="55" t="s">
        <v>55</v>
      </c>
      <c r="C1559" s="60">
        <v>349702</v>
      </c>
      <c r="D1559" s="60">
        <v>-3134</v>
      </c>
      <c r="E1559" s="60">
        <v>0</v>
      </c>
      <c r="F1559" s="60">
        <v>0</v>
      </c>
      <c r="G1559" s="60">
        <v>0</v>
      </c>
      <c r="H1559" s="60">
        <v>346568</v>
      </c>
      <c r="I1559" s="60">
        <v>-346568</v>
      </c>
      <c r="J1559" s="60">
        <v>0</v>
      </c>
      <c r="K1559" s="60">
        <v>64858</v>
      </c>
      <c r="L1559" s="60">
        <v>-64858</v>
      </c>
      <c r="M1559" s="60">
        <v>0</v>
      </c>
      <c r="N1559" s="61">
        <v>0</v>
      </c>
    </row>
    <row r="1560" spans="1:14" ht="15" x14ac:dyDescent="0.3">
      <c r="A1560" s="54" t="s">
        <v>194</v>
      </c>
      <c r="B1560" s="55" t="s">
        <v>56</v>
      </c>
      <c r="C1560" s="60">
        <v>194272</v>
      </c>
      <c r="D1560" s="60">
        <v>-7508.5499999999984</v>
      </c>
      <c r="E1560" s="60">
        <v>0</v>
      </c>
      <c r="F1560" s="60">
        <v>0</v>
      </c>
      <c r="G1560" s="60">
        <v>0</v>
      </c>
      <c r="H1560" s="60">
        <v>186763.45</v>
      </c>
      <c r="I1560" s="60">
        <v>-186763.45</v>
      </c>
      <c r="J1560" s="60">
        <v>0</v>
      </c>
      <c r="K1560" s="60">
        <v>3168.96</v>
      </c>
      <c r="L1560" s="60">
        <v>-3168.96</v>
      </c>
      <c r="M1560" s="60">
        <v>0</v>
      </c>
      <c r="N1560" s="62">
        <v>0</v>
      </c>
    </row>
    <row r="1561" spans="1:14" ht="15" x14ac:dyDescent="0.3">
      <c r="A1561" s="54" t="s">
        <v>194</v>
      </c>
      <c r="B1561" s="55" t="s">
        <v>57</v>
      </c>
      <c r="C1561" s="60">
        <v>193077</v>
      </c>
      <c r="D1561" s="60">
        <v>-7988.109999999996</v>
      </c>
      <c r="E1561" s="60">
        <v>0</v>
      </c>
      <c r="F1561" s="60">
        <v>0</v>
      </c>
      <c r="G1561" s="60">
        <v>0</v>
      </c>
      <c r="H1561" s="60">
        <v>185088.89</v>
      </c>
      <c r="I1561" s="60">
        <v>-185088.89</v>
      </c>
      <c r="J1561" s="60">
        <v>0</v>
      </c>
      <c r="K1561" s="60">
        <v>8829</v>
      </c>
      <c r="L1561" s="60">
        <v>-8829</v>
      </c>
      <c r="M1561" s="60">
        <v>0</v>
      </c>
      <c r="N1561" s="61">
        <v>0</v>
      </c>
    </row>
    <row r="1562" spans="1:14" ht="15" x14ac:dyDescent="0.3">
      <c r="A1562" s="54" t="s">
        <v>194</v>
      </c>
      <c r="B1562" s="55" t="s">
        <v>58</v>
      </c>
      <c r="C1562" s="60">
        <v>95284</v>
      </c>
      <c r="D1562" s="60">
        <v>-3250.8300000000017</v>
      </c>
      <c r="E1562" s="60">
        <v>0</v>
      </c>
      <c r="F1562" s="60">
        <v>0</v>
      </c>
      <c r="G1562" s="60">
        <v>0</v>
      </c>
      <c r="H1562" s="60">
        <v>92033.170000000013</v>
      </c>
      <c r="I1562" s="60">
        <v>-92033.170000000013</v>
      </c>
      <c r="J1562" s="60">
        <v>0</v>
      </c>
      <c r="K1562" s="60">
        <v>0</v>
      </c>
      <c r="L1562" s="60">
        <v>0</v>
      </c>
      <c r="M1562" s="60">
        <v>0</v>
      </c>
      <c r="N1562" s="61">
        <v>0</v>
      </c>
    </row>
    <row r="1563" spans="1:14" ht="15" x14ac:dyDescent="0.3">
      <c r="A1563" s="54" t="s">
        <v>195</v>
      </c>
      <c r="B1563" s="55" t="s">
        <v>382</v>
      </c>
      <c r="C1563" s="60">
        <v>595270</v>
      </c>
      <c r="D1563" s="60">
        <v>0</v>
      </c>
      <c r="E1563" s="60">
        <v>0</v>
      </c>
      <c r="F1563" s="60">
        <v>0</v>
      </c>
      <c r="G1563" s="60">
        <v>0</v>
      </c>
      <c r="H1563" s="60">
        <v>595270</v>
      </c>
      <c r="I1563" s="60">
        <v>0</v>
      </c>
      <c r="J1563" s="60">
        <v>595270</v>
      </c>
      <c r="K1563" s="60">
        <v>0</v>
      </c>
      <c r="L1563" s="60">
        <v>0</v>
      </c>
      <c r="M1563" s="60">
        <v>0</v>
      </c>
      <c r="N1563" s="61">
        <v>595270</v>
      </c>
    </row>
    <row r="1564" spans="1:14" ht="15" x14ac:dyDescent="0.3">
      <c r="A1564" s="54" t="s">
        <v>195</v>
      </c>
      <c r="B1564" s="55" t="s">
        <v>383</v>
      </c>
      <c r="C1564" s="60">
        <v>723441</v>
      </c>
      <c r="D1564" s="60">
        <v>0</v>
      </c>
      <c r="E1564" s="60">
        <v>0</v>
      </c>
      <c r="F1564" s="60">
        <v>0</v>
      </c>
      <c r="G1564" s="60">
        <v>-245</v>
      </c>
      <c r="H1564" s="60">
        <v>723196</v>
      </c>
      <c r="I1564" s="60">
        <v>-591000</v>
      </c>
      <c r="J1564" s="60">
        <v>132196</v>
      </c>
      <c r="K1564" s="60">
        <v>0</v>
      </c>
      <c r="L1564" s="60">
        <v>0</v>
      </c>
      <c r="M1564" s="60">
        <v>0</v>
      </c>
      <c r="N1564" s="61">
        <v>132196</v>
      </c>
    </row>
    <row r="1565" spans="1:14" ht="15" x14ac:dyDescent="0.3">
      <c r="A1565" s="54" t="s">
        <v>195</v>
      </c>
      <c r="B1565" s="55" t="s">
        <v>363</v>
      </c>
      <c r="C1565" s="60">
        <v>571923</v>
      </c>
      <c r="D1565" s="60">
        <v>0</v>
      </c>
      <c r="E1565" s="60">
        <v>0</v>
      </c>
      <c r="F1565" s="60">
        <v>0</v>
      </c>
      <c r="G1565" s="60">
        <v>0</v>
      </c>
      <c r="H1565" s="60">
        <v>571923</v>
      </c>
      <c r="I1565" s="60">
        <v>-571923</v>
      </c>
      <c r="J1565" s="60">
        <v>0</v>
      </c>
      <c r="K1565" s="60">
        <v>0</v>
      </c>
      <c r="L1565" s="60">
        <v>0</v>
      </c>
      <c r="M1565" s="60">
        <v>0</v>
      </c>
      <c r="N1565" s="61">
        <v>0</v>
      </c>
    </row>
    <row r="1566" spans="1:14" ht="15" x14ac:dyDescent="0.3">
      <c r="A1566" s="54" t="s">
        <v>195</v>
      </c>
      <c r="B1566" s="55" t="s">
        <v>361</v>
      </c>
      <c r="C1566" s="60">
        <v>583118</v>
      </c>
      <c r="D1566" s="60">
        <v>0</v>
      </c>
      <c r="E1566" s="60">
        <v>0</v>
      </c>
      <c r="F1566" s="60">
        <v>0</v>
      </c>
      <c r="G1566" s="60">
        <v>0</v>
      </c>
      <c r="H1566" s="60">
        <v>583118</v>
      </c>
      <c r="I1566" s="60">
        <v>-583118</v>
      </c>
      <c r="J1566" s="60">
        <v>0</v>
      </c>
      <c r="K1566" s="60">
        <v>0</v>
      </c>
      <c r="L1566" s="60">
        <v>0</v>
      </c>
      <c r="M1566" s="60">
        <v>0</v>
      </c>
      <c r="N1566" s="61">
        <v>0</v>
      </c>
    </row>
    <row r="1567" spans="1:14" ht="15" x14ac:dyDescent="0.3">
      <c r="A1567" s="54" t="s">
        <v>195</v>
      </c>
      <c r="B1567" s="55" t="s">
        <v>355</v>
      </c>
      <c r="C1567" s="60">
        <v>566003</v>
      </c>
      <c r="D1567" s="60">
        <v>0</v>
      </c>
      <c r="E1567" s="60">
        <v>0</v>
      </c>
      <c r="F1567" s="60">
        <v>0</v>
      </c>
      <c r="G1567" s="60">
        <v>0</v>
      </c>
      <c r="H1567" s="60">
        <v>566003</v>
      </c>
      <c r="I1567" s="60">
        <v>-566003</v>
      </c>
      <c r="J1567" s="60">
        <v>0</v>
      </c>
      <c r="K1567" s="60">
        <v>0</v>
      </c>
      <c r="L1567" s="60">
        <v>0</v>
      </c>
      <c r="M1567" s="60">
        <v>0</v>
      </c>
      <c r="N1567" s="62">
        <v>0</v>
      </c>
    </row>
    <row r="1568" spans="1:14" ht="15" x14ac:dyDescent="0.3">
      <c r="A1568" s="54" t="s">
        <v>195</v>
      </c>
      <c r="B1568" s="55" t="s">
        <v>64</v>
      </c>
      <c r="C1568" s="60">
        <v>549882</v>
      </c>
      <c r="D1568" s="60">
        <v>0</v>
      </c>
      <c r="E1568" s="60">
        <v>0</v>
      </c>
      <c r="F1568" s="60">
        <v>0</v>
      </c>
      <c r="G1568" s="60">
        <v>0</v>
      </c>
      <c r="H1568" s="60">
        <v>549882</v>
      </c>
      <c r="I1568" s="60">
        <v>-549882</v>
      </c>
      <c r="J1568" s="60">
        <v>0</v>
      </c>
      <c r="K1568" s="60">
        <v>0</v>
      </c>
      <c r="L1568" s="60">
        <v>0</v>
      </c>
      <c r="M1568" s="60">
        <v>0</v>
      </c>
      <c r="N1568" s="62">
        <v>0</v>
      </c>
    </row>
    <row r="1569" spans="1:14" ht="15" x14ac:dyDescent="0.3">
      <c r="A1569" s="54" t="s">
        <v>195</v>
      </c>
      <c r="B1569" s="55" t="s">
        <v>65</v>
      </c>
      <c r="C1569" s="60">
        <v>705626</v>
      </c>
      <c r="D1569" s="60">
        <v>-254</v>
      </c>
      <c r="E1569" s="60">
        <v>0</v>
      </c>
      <c r="F1569" s="60">
        <v>0</v>
      </c>
      <c r="G1569" s="60">
        <v>0</v>
      </c>
      <c r="H1569" s="60">
        <v>705372</v>
      </c>
      <c r="I1569" s="60">
        <v>-705372</v>
      </c>
      <c r="J1569" s="60">
        <v>0</v>
      </c>
      <c r="K1569" s="60">
        <v>0</v>
      </c>
      <c r="L1569" s="60">
        <v>0</v>
      </c>
      <c r="M1569" s="60">
        <v>0</v>
      </c>
      <c r="N1569" s="61">
        <v>0</v>
      </c>
    </row>
    <row r="1570" spans="1:14" ht="15" x14ac:dyDescent="0.3">
      <c r="A1570" s="54" t="s">
        <v>195</v>
      </c>
      <c r="B1570" s="55" t="s">
        <v>66</v>
      </c>
      <c r="C1570" s="60">
        <v>733754</v>
      </c>
      <c r="D1570" s="60">
        <v>-9381</v>
      </c>
      <c r="E1570" s="60">
        <v>0</v>
      </c>
      <c r="F1570" s="60">
        <v>0</v>
      </c>
      <c r="G1570" s="60">
        <v>0</v>
      </c>
      <c r="H1570" s="60">
        <v>724373</v>
      </c>
      <c r="I1570" s="60">
        <v>-724373</v>
      </c>
      <c r="J1570" s="60">
        <v>0</v>
      </c>
      <c r="K1570" s="60">
        <v>0</v>
      </c>
      <c r="L1570" s="60">
        <v>0</v>
      </c>
      <c r="M1570" s="60">
        <v>0</v>
      </c>
      <c r="N1570" s="61">
        <v>0</v>
      </c>
    </row>
    <row r="1571" spans="1:14" ht="15" x14ac:dyDescent="0.3">
      <c r="A1571" s="54" t="s">
        <v>195</v>
      </c>
      <c r="B1571" s="55" t="s">
        <v>38</v>
      </c>
      <c r="C1571" s="60">
        <v>1015746</v>
      </c>
      <c r="D1571" s="60">
        <v>-13439</v>
      </c>
      <c r="E1571" s="60">
        <v>0</v>
      </c>
      <c r="F1571" s="60">
        <v>0</v>
      </c>
      <c r="G1571" s="60">
        <v>0</v>
      </c>
      <c r="H1571" s="60">
        <v>1002307</v>
      </c>
      <c r="I1571" s="60">
        <v>-1002307</v>
      </c>
      <c r="J1571" s="60">
        <v>0</v>
      </c>
      <c r="K1571" s="60">
        <v>0</v>
      </c>
      <c r="L1571" s="60">
        <v>0</v>
      </c>
      <c r="M1571" s="60">
        <v>0</v>
      </c>
      <c r="N1571" s="61">
        <v>0</v>
      </c>
    </row>
    <row r="1572" spans="1:14" ht="15" x14ac:dyDescent="0.3">
      <c r="A1572" s="54" t="s">
        <v>195</v>
      </c>
      <c r="B1572" s="55" t="s">
        <v>67</v>
      </c>
      <c r="C1572" s="60">
        <v>840345</v>
      </c>
      <c r="D1572" s="60">
        <v>-2478</v>
      </c>
      <c r="E1572" s="60">
        <v>0</v>
      </c>
      <c r="F1572" s="60">
        <v>0</v>
      </c>
      <c r="G1572" s="60">
        <v>0</v>
      </c>
      <c r="H1572" s="60">
        <v>837867</v>
      </c>
      <c r="I1572" s="60">
        <v>-837867</v>
      </c>
      <c r="J1572" s="60">
        <v>0</v>
      </c>
      <c r="K1572" s="60">
        <v>0</v>
      </c>
      <c r="L1572" s="60">
        <v>0</v>
      </c>
      <c r="M1572" s="60">
        <v>0</v>
      </c>
      <c r="N1572" s="61">
        <v>0</v>
      </c>
    </row>
    <row r="1573" spans="1:14" ht="15" x14ac:dyDescent="0.3">
      <c r="A1573" s="54" t="s">
        <v>195</v>
      </c>
      <c r="B1573" s="55" t="s">
        <v>68</v>
      </c>
      <c r="C1573" s="60">
        <v>615296</v>
      </c>
      <c r="D1573" s="60">
        <v>0</v>
      </c>
      <c r="E1573" s="60">
        <v>0</v>
      </c>
      <c r="F1573" s="60">
        <v>0</v>
      </c>
      <c r="G1573" s="60">
        <v>0</v>
      </c>
      <c r="H1573" s="60">
        <v>615296</v>
      </c>
      <c r="I1573" s="60">
        <v>-615296</v>
      </c>
      <c r="J1573" s="60">
        <v>0</v>
      </c>
      <c r="K1573" s="60">
        <v>0</v>
      </c>
      <c r="L1573" s="60">
        <v>0</v>
      </c>
      <c r="M1573" s="60">
        <v>0</v>
      </c>
      <c r="N1573" s="61">
        <v>0</v>
      </c>
    </row>
    <row r="1574" spans="1:14" ht="15" x14ac:dyDescent="0.3">
      <c r="A1574" s="54" t="s">
        <v>195</v>
      </c>
      <c r="B1574" s="55" t="s">
        <v>69</v>
      </c>
      <c r="C1574" s="60">
        <v>358212</v>
      </c>
      <c r="D1574" s="60">
        <v>-11610</v>
      </c>
      <c r="E1574" s="60">
        <v>0</v>
      </c>
      <c r="F1574" s="60">
        <v>0</v>
      </c>
      <c r="G1574" s="60">
        <v>0</v>
      </c>
      <c r="H1574" s="60">
        <v>346602</v>
      </c>
      <c r="I1574" s="60">
        <v>-346602</v>
      </c>
      <c r="J1574" s="60">
        <v>0</v>
      </c>
      <c r="K1574" s="60">
        <v>0</v>
      </c>
      <c r="L1574" s="60">
        <v>0</v>
      </c>
      <c r="M1574" s="60">
        <v>0</v>
      </c>
      <c r="N1574" s="61">
        <v>0</v>
      </c>
    </row>
    <row r="1575" spans="1:14" ht="15" x14ac:dyDescent="0.3">
      <c r="A1575" s="54" t="s">
        <v>195</v>
      </c>
      <c r="B1575" s="55" t="s">
        <v>70</v>
      </c>
      <c r="C1575" s="60">
        <v>314792</v>
      </c>
      <c r="D1575" s="60">
        <v>-26199</v>
      </c>
      <c r="E1575" s="60">
        <v>0</v>
      </c>
      <c r="F1575" s="60">
        <v>0</v>
      </c>
      <c r="G1575" s="60">
        <v>0</v>
      </c>
      <c r="H1575" s="60">
        <v>288593</v>
      </c>
      <c r="I1575" s="60">
        <v>-288593</v>
      </c>
      <c r="J1575" s="60">
        <v>0</v>
      </c>
      <c r="K1575" s="60">
        <v>0</v>
      </c>
      <c r="L1575" s="60">
        <v>0</v>
      </c>
      <c r="M1575" s="60">
        <v>0</v>
      </c>
      <c r="N1575" s="61">
        <v>0</v>
      </c>
    </row>
    <row r="1576" spans="1:14" ht="15" x14ac:dyDescent="0.3">
      <c r="A1576" s="54" t="s">
        <v>195</v>
      </c>
      <c r="B1576" s="55" t="s">
        <v>71</v>
      </c>
      <c r="C1576" s="60">
        <v>351975</v>
      </c>
      <c r="D1576" s="60">
        <v>-28087</v>
      </c>
      <c r="E1576" s="60">
        <v>0</v>
      </c>
      <c r="F1576" s="60">
        <v>0</v>
      </c>
      <c r="G1576" s="60">
        <v>0</v>
      </c>
      <c r="H1576" s="60">
        <v>323888</v>
      </c>
      <c r="I1576" s="60">
        <v>-323888</v>
      </c>
      <c r="J1576" s="60">
        <v>0</v>
      </c>
      <c r="K1576" s="60">
        <v>0</v>
      </c>
      <c r="L1576" s="60">
        <v>0</v>
      </c>
      <c r="M1576" s="60">
        <v>0</v>
      </c>
      <c r="N1576" s="61">
        <v>0</v>
      </c>
    </row>
    <row r="1577" spans="1:14" ht="15" x14ac:dyDescent="0.3">
      <c r="A1577" s="54" t="s">
        <v>195</v>
      </c>
      <c r="B1577" s="55" t="s">
        <v>39</v>
      </c>
      <c r="C1577" s="60">
        <v>312430</v>
      </c>
      <c r="D1577" s="60">
        <v>-26198</v>
      </c>
      <c r="E1577" s="60">
        <v>0</v>
      </c>
      <c r="F1577" s="60">
        <v>0</v>
      </c>
      <c r="G1577" s="60">
        <v>0</v>
      </c>
      <c r="H1577" s="60">
        <v>286232</v>
      </c>
      <c r="I1577" s="60">
        <v>-286232</v>
      </c>
      <c r="J1577" s="60">
        <v>0</v>
      </c>
      <c r="K1577" s="60">
        <v>0</v>
      </c>
      <c r="L1577" s="60">
        <v>0</v>
      </c>
      <c r="M1577" s="60">
        <v>0</v>
      </c>
      <c r="N1577" s="61">
        <v>0</v>
      </c>
    </row>
    <row r="1578" spans="1:14" ht="15" x14ac:dyDescent="0.3">
      <c r="A1578" s="54" t="s">
        <v>195</v>
      </c>
      <c r="B1578" s="55" t="s">
        <v>40</v>
      </c>
      <c r="C1578" s="60">
        <v>145281</v>
      </c>
      <c r="D1578" s="60">
        <v>-12693</v>
      </c>
      <c r="E1578" s="60">
        <v>0</v>
      </c>
      <c r="F1578" s="60">
        <v>0</v>
      </c>
      <c r="G1578" s="60">
        <v>0</v>
      </c>
      <c r="H1578" s="60">
        <v>132588</v>
      </c>
      <c r="I1578" s="60">
        <v>-132588</v>
      </c>
      <c r="J1578" s="60">
        <v>0</v>
      </c>
      <c r="K1578" s="60">
        <v>0</v>
      </c>
      <c r="L1578" s="60">
        <v>0</v>
      </c>
      <c r="M1578" s="60">
        <v>0</v>
      </c>
      <c r="N1578" s="61">
        <v>0</v>
      </c>
    </row>
    <row r="1579" spans="1:14" ht="15" x14ac:dyDescent="0.3">
      <c r="A1579" s="54" t="s">
        <v>195</v>
      </c>
      <c r="B1579" s="55" t="s">
        <v>41</v>
      </c>
      <c r="C1579" s="60">
        <v>84763</v>
      </c>
      <c r="D1579" s="60">
        <v>-5793</v>
      </c>
      <c r="E1579" s="60">
        <v>0</v>
      </c>
      <c r="F1579" s="60">
        <v>0</v>
      </c>
      <c r="G1579" s="60">
        <v>0</v>
      </c>
      <c r="H1579" s="60">
        <v>78970</v>
      </c>
      <c r="I1579" s="60">
        <v>-78970</v>
      </c>
      <c r="J1579" s="60">
        <v>0</v>
      </c>
      <c r="K1579" s="60">
        <v>0</v>
      </c>
      <c r="L1579" s="60">
        <v>0</v>
      </c>
      <c r="M1579" s="60">
        <v>0</v>
      </c>
      <c r="N1579" s="61">
        <v>0</v>
      </c>
    </row>
    <row r="1580" spans="1:14" ht="15" x14ac:dyDescent="0.3">
      <c r="A1580" s="54" t="s">
        <v>195</v>
      </c>
      <c r="B1580" s="55" t="s">
        <v>42</v>
      </c>
      <c r="C1580" s="60">
        <v>51156</v>
      </c>
      <c r="D1580" s="60">
        <v>-2562</v>
      </c>
      <c r="E1580" s="60">
        <v>0</v>
      </c>
      <c r="F1580" s="60">
        <v>0</v>
      </c>
      <c r="G1580" s="60">
        <v>0</v>
      </c>
      <c r="H1580" s="60">
        <v>48594</v>
      </c>
      <c r="I1580" s="60">
        <v>-48594</v>
      </c>
      <c r="J1580" s="60">
        <v>0</v>
      </c>
      <c r="K1580" s="60">
        <v>0</v>
      </c>
      <c r="L1580" s="60">
        <v>0</v>
      </c>
      <c r="M1580" s="60">
        <v>0</v>
      </c>
      <c r="N1580" s="61">
        <v>0</v>
      </c>
    </row>
    <row r="1581" spans="1:14" ht="15" x14ac:dyDescent="0.3">
      <c r="A1581" s="54" t="s">
        <v>196</v>
      </c>
      <c r="B1581" s="55" t="s">
        <v>40</v>
      </c>
      <c r="C1581" s="60">
        <v>13379</v>
      </c>
      <c r="D1581" s="60">
        <v>0</v>
      </c>
      <c r="E1581" s="60">
        <v>0</v>
      </c>
      <c r="F1581" s="60">
        <v>0</v>
      </c>
      <c r="G1581" s="60">
        <v>0</v>
      </c>
      <c r="H1581" s="60">
        <v>13379</v>
      </c>
      <c r="I1581" s="60">
        <v>0</v>
      </c>
      <c r="J1581" s="60">
        <v>13379</v>
      </c>
      <c r="K1581" s="60">
        <v>0</v>
      </c>
      <c r="L1581" s="60">
        <v>0</v>
      </c>
      <c r="M1581" s="60">
        <v>0</v>
      </c>
      <c r="N1581" s="61">
        <v>13379</v>
      </c>
    </row>
    <row r="1582" spans="1:14" ht="15" x14ac:dyDescent="0.3">
      <c r="A1582" s="54" t="s">
        <v>196</v>
      </c>
      <c r="B1582" s="55" t="s">
        <v>41</v>
      </c>
      <c r="C1582" s="60">
        <v>552661</v>
      </c>
      <c r="D1582" s="60">
        <v>-919</v>
      </c>
      <c r="E1582" s="60">
        <v>0</v>
      </c>
      <c r="F1582" s="60">
        <v>0</v>
      </c>
      <c r="G1582" s="60">
        <v>0</v>
      </c>
      <c r="H1582" s="60">
        <v>551742</v>
      </c>
      <c r="I1582" s="60">
        <v>0</v>
      </c>
      <c r="J1582" s="60">
        <v>551742</v>
      </c>
      <c r="K1582" s="60">
        <v>0</v>
      </c>
      <c r="L1582" s="60">
        <v>0</v>
      </c>
      <c r="M1582" s="60">
        <v>0</v>
      </c>
      <c r="N1582" s="61">
        <v>551742</v>
      </c>
    </row>
    <row r="1583" spans="1:14" ht="15" x14ac:dyDescent="0.3">
      <c r="A1583" s="54" t="s">
        <v>196</v>
      </c>
      <c r="B1583" s="55" t="s">
        <v>42</v>
      </c>
      <c r="C1583" s="60">
        <v>557576</v>
      </c>
      <c r="D1583" s="60">
        <v>-5857</v>
      </c>
      <c r="E1583" s="60">
        <v>0</v>
      </c>
      <c r="F1583" s="60">
        <v>0</v>
      </c>
      <c r="G1583" s="60">
        <v>0</v>
      </c>
      <c r="H1583" s="60">
        <v>551719</v>
      </c>
      <c r="I1583" s="60">
        <v>0</v>
      </c>
      <c r="J1583" s="60">
        <v>551719</v>
      </c>
      <c r="K1583" s="60">
        <v>0</v>
      </c>
      <c r="L1583" s="60">
        <v>0</v>
      </c>
      <c r="M1583" s="60">
        <v>0</v>
      </c>
      <c r="N1583" s="61">
        <v>551719</v>
      </c>
    </row>
    <row r="1584" spans="1:14" ht="15" x14ac:dyDescent="0.3">
      <c r="A1584" s="54" t="s">
        <v>196</v>
      </c>
      <c r="B1584" s="55" t="s">
        <v>43</v>
      </c>
      <c r="C1584" s="60">
        <v>616025</v>
      </c>
      <c r="D1584" s="60">
        <v>-1445</v>
      </c>
      <c r="E1584" s="60">
        <v>0</v>
      </c>
      <c r="F1584" s="60">
        <v>0</v>
      </c>
      <c r="G1584" s="60">
        <v>0</v>
      </c>
      <c r="H1584" s="60">
        <v>614580</v>
      </c>
      <c r="I1584" s="60">
        <v>-614580</v>
      </c>
      <c r="J1584" s="60">
        <v>0</v>
      </c>
      <c r="K1584" s="60">
        <v>96070</v>
      </c>
      <c r="L1584" s="60">
        <v>-96070</v>
      </c>
      <c r="M1584" s="60">
        <v>0</v>
      </c>
      <c r="N1584" s="61">
        <v>0</v>
      </c>
    </row>
    <row r="1585" spans="1:14" ht="15" x14ac:dyDescent="0.3">
      <c r="A1585" s="54" t="s">
        <v>196</v>
      </c>
      <c r="B1585" s="55" t="s">
        <v>44</v>
      </c>
      <c r="C1585" s="60">
        <v>656287</v>
      </c>
      <c r="D1585" s="60">
        <v>-720</v>
      </c>
      <c r="E1585" s="60">
        <v>0</v>
      </c>
      <c r="F1585" s="60">
        <v>0</v>
      </c>
      <c r="G1585" s="60">
        <v>0</v>
      </c>
      <c r="H1585" s="60">
        <v>655567</v>
      </c>
      <c r="I1585" s="60">
        <v>-655567</v>
      </c>
      <c r="J1585" s="60">
        <v>0</v>
      </c>
      <c r="K1585" s="60">
        <v>10563</v>
      </c>
      <c r="L1585" s="60">
        <v>-10563</v>
      </c>
      <c r="M1585" s="60">
        <v>0</v>
      </c>
      <c r="N1585" s="61">
        <v>0</v>
      </c>
    </row>
    <row r="1586" spans="1:14" ht="15" x14ac:dyDescent="0.3">
      <c r="A1586" s="54" t="s">
        <v>196</v>
      </c>
      <c r="B1586" s="55" t="s">
        <v>47</v>
      </c>
      <c r="C1586" s="60">
        <v>516638</v>
      </c>
      <c r="D1586" s="60">
        <v>-4993</v>
      </c>
      <c r="E1586" s="60">
        <v>0</v>
      </c>
      <c r="F1586" s="60">
        <v>0</v>
      </c>
      <c r="G1586" s="60">
        <v>0</v>
      </c>
      <c r="H1586" s="60">
        <v>511645</v>
      </c>
      <c r="I1586" s="60">
        <v>-511645</v>
      </c>
      <c r="J1586" s="60">
        <v>0</v>
      </c>
      <c r="K1586" s="60">
        <v>91</v>
      </c>
      <c r="L1586" s="60">
        <v>-91</v>
      </c>
      <c r="M1586" s="60">
        <v>0</v>
      </c>
      <c r="N1586" s="61">
        <v>0</v>
      </c>
    </row>
    <row r="1587" spans="1:14" ht="15" x14ac:dyDescent="0.3">
      <c r="A1587" s="54" t="s">
        <v>196</v>
      </c>
      <c r="B1587" s="55" t="s">
        <v>48</v>
      </c>
      <c r="C1587" s="60">
        <v>515926</v>
      </c>
      <c r="D1587" s="60">
        <v>-56010</v>
      </c>
      <c r="E1587" s="60">
        <v>0</v>
      </c>
      <c r="F1587" s="60">
        <v>0</v>
      </c>
      <c r="G1587" s="60">
        <v>0</v>
      </c>
      <c r="H1587" s="60">
        <v>459916</v>
      </c>
      <c r="I1587" s="60">
        <v>-459916</v>
      </c>
      <c r="J1587" s="60">
        <v>0</v>
      </c>
      <c r="K1587" s="60">
        <v>43206</v>
      </c>
      <c r="L1587" s="60">
        <v>-43206</v>
      </c>
      <c r="M1587" s="60">
        <v>0</v>
      </c>
      <c r="N1587" s="61">
        <v>0</v>
      </c>
    </row>
    <row r="1588" spans="1:14" ht="15" x14ac:dyDescent="0.3">
      <c r="A1588" s="54" t="s">
        <v>196</v>
      </c>
      <c r="B1588" s="55" t="s">
        <v>49</v>
      </c>
      <c r="C1588" s="60">
        <v>432737</v>
      </c>
      <c r="D1588" s="60">
        <v>-2240</v>
      </c>
      <c r="E1588" s="60">
        <v>0</v>
      </c>
      <c r="F1588" s="60">
        <v>0</v>
      </c>
      <c r="G1588" s="60">
        <v>0</v>
      </c>
      <c r="H1588" s="60">
        <v>430497</v>
      </c>
      <c r="I1588" s="60">
        <v>-430497</v>
      </c>
      <c r="J1588" s="60">
        <v>0</v>
      </c>
      <c r="K1588" s="60">
        <v>47080</v>
      </c>
      <c r="L1588" s="60">
        <v>-47080</v>
      </c>
      <c r="M1588" s="60">
        <v>0</v>
      </c>
      <c r="N1588" s="61">
        <v>0</v>
      </c>
    </row>
    <row r="1589" spans="1:14" ht="15" x14ac:dyDescent="0.3">
      <c r="A1589" s="54" t="s">
        <v>196</v>
      </c>
      <c r="B1589" s="55" t="s">
        <v>50</v>
      </c>
      <c r="C1589" s="60">
        <v>405451</v>
      </c>
      <c r="D1589" s="60">
        <v>-3893</v>
      </c>
      <c r="E1589" s="60">
        <v>0</v>
      </c>
      <c r="F1589" s="60">
        <v>0</v>
      </c>
      <c r="G1589" s="60">
        <v>0</v>
      </c>
      <c r="H1589" s="60">
        <v>401558</v>
      </c>
      <c r="I1589" s="60">
        <v>-401558</v>
      </c>
      <c r="J1589" s="60">
        <v>0</v>
      </c>
      <c r="K1589" s="60">
        <v>63393</v>
      </c>
      <c r="L1589" s="60">
        <v>-63393</v>
      </c>
      <c r="M1589" s="60">
        <v>0</v>
      </c>
      <c r="N1589" s="61">
        <v>0</v>
      </c>
    </row>
    <row r="1590" spans="1:14" ht="15" x14ac:dyDescent="0.3">
      <c r="A1590" s="54" t="s">
        <v>196</v>
      </c>
      <c r="B1590" s="55" t="s">
        <v>51</v>
      </c>
      <c r="C1590" s="60">
        <v>417191</v>
      </c>
      <c r="D1590" s="60">
        <v>-1553</v>
      </c>
      <c r="E1590" s="60">
        <v>0</v>
      </c>
      <c r="F1590" s="60">
        <v>0</v>
      </c>
      <c r="G1590" s="60">
        <v>0</v>
      </c>
      <c r="H1590" s="60">
        <v>415638</v>
      </c>
      <c r="I1590" s="60">
        <v>-415638</v>
      </c>
      <c r="J1590" s="60">
        <v>0</v>
      </c>
      <c r="K1590" s="60">
        <v>72268</v>
      </c>
      <c r="L1590" s="60">
        <v>-72268</v>
      </c>
      <c r="M1590" s="60">
        <v>0</v>
      </c>
      <c r="N1590" s="61">
        <v>0</v>
      </c>
    </row>
    <row r="1591" spans="1:14" ht="15" x14ac:dyDescent="0.3">
      <c r="A1591" s="54" t="s">
        <v>196</v>
      </c>
      <c r="B1591" s="55" t="s">
        <v>52</v>
      </c>
      <c r="C1591" s="60">
        <v>480589</v>
      </c>
      <c r="D1591" s="60">
        <v>-4896</v>
      </c>
      <c r="E1591" s="60">
        <v>0</v>
      </c>
      <c r="F1591" s="60">
        <v>0</v>
      </c>
      <c r="G1591" s="60">
        <v>0</v>
      </c>
      <c r="H1591" s="60">
        <v>475693</v>
      </c>
      <c r="I1591" s="60">
        <v>-475693</v>
      </c>
      <c r="J1591" s="60">
        <v>0</v>
      </c>
      <c r="K1591" s="60">
        <v>7796</v>
      </c>
      <c r="L1591" s="60">
        <v>-7796</v>
      </c>
      <c r="M1591" s="60">
        <v>0</v>
      </c>
      <c r="N1591" s="61">
        <v>0</v>
      </c>
    </row>
    <row r="1592" spans="1:14" ht="15" x14ac:dyDescent="0.3">
      <c r="A1592" s="54" t="s">
        <v>196</v>
      </c>
      <c r="B1592" s="55" t="s">
        <v>53</v>
      </c>
      <c r="C1592" s="60">
        <v>423209.15</v>
      </c>
      <c r="D1592" s="60">
        <v>-5471</v>
      </c>
      <c r="E1592" s="60">
        <v>0</v>
      </c>
      <c r="F1592" s="60">
        <v>0</v>
      </c>
      <c r="G1592" s="60">
        <v>0</v>
      </c>
      <c r="H1592" s="60">
        <v>417738.15</v>
      </c>
      <c r="I1592" s="60">
        <v>-417738.15</v>
      </c>
      <c r="J1592" s="60">
        <v>0</v>
      </c>
      <c r="K1592" s="60">
        <v>23533.85</v>
      </c>
      <c r="L1592" s="60">
        <v>-23533.85</v>
      </c>
      <c r="M1592" s="60">
        <v>0</v>
      </c>
      <c r="N1592" s="62">
        <v>0</v>
      </c>
    </row>
    <row r="1593" spans="1:14" ht="15" x14ac:dyDescent="0.3">
      <c r="A1593" s="54" t="s">
        <v>196</v>
      </c>
      <c r="B1593" s="55" t="s">
        <v>54</v>
      </c>
      <c r="C1593" s="60">
        <v>475777</v>
      </c>
      <c r="D1593" s="60">
        <v>-37935</v>
      </c>
      <c r="E1593" s="60">
        <v>0</v>
      </c>
      <c r="F1593" s="60">
        <v>0</v>
      </c>
      <c r="G1593" s="60">
        <v>0</v>
      </c>
      <c r="H1593" s="60">
        <v>437842</v>
      </c>
      <c r="I1593" s="60">
        <v>-437842</v>
      </c>
      <c r="J1593" s="60">
        <v>0</v>
      </c>
      <c r="K1593" s="60">
        <v>48509</v>
      </c>
      <c r="L1593" s="60">
        <v>-48509</v>
      </c>
      <c r="M1593" s="60">
        <v>0</v>
      </c>
      <c r="N1593" s="61">
        <v>0</v>
      </c>
    </row>
    <row r="1594" spans="1:14" ht="15" x14ac:dyDescent="0.3">
      <c r="A1594" s="54" t="s">
        <v>196</v>
      </c>
      <c r="B1594" s="55" t="s">
        <v>55</v>
      </c>
      <c r="C1594" s="60">
        <v>480898</v>
      </c>
      <c r="D1594" s="60">
        <v>-53444</v>
      </c>
      <c r="E1594" s="60">
        <v>0</v>
      </c>
      <c r="F1594" s="60">
        <v>0</v>
      </c>
      <c r="G1594" s="60">
        <v>0</v>
      </c>
      <c r="H1594" s="60">
        <v>427454</v>
      </c>
      <c r="I1594" s="60">
        <v>-427454</v>
      </c>
      <c r="J1594" s="60">
        <v>0</v>
      </c>
      <c r="K1594" s="60">
        <v>22731</v>
      </c>
      <c r="L1594" s="60">
        <v>-22731</v>
      </c>
      <c r="M1594" s="60">
        <v>0</v>
      </c>
      <c r="N1594" s="61">
        <v>0</v>
      </c>
    </row>
    <row r="1595" spans="1:14" ht="15" x14ac:dyDescent="0.3">
      <c r="A1595" s="54" t="s">
        <v>196</v>
      </c>
      <c r="B1595" s="55" t="s">
        <v>56</v>
      </c>
      <c r="C1595" s="60">
        <v>512004</v>
      </c>
      <c r="D1595" s="60">
        <v>-78175</v>
      </c>
      <c r="E1595" s="60">
        <v>0</v>
      </c>
      <c r="F1595" s="60">
        <v>0</v>
      </c>
      <c r="G1595" s="60">
        <v>0</v>
      </c>
      <c r="H1595" s="60">
        <v>433829</v>
      </c>
      <c r="I1595" s="60">
        <v>-433829</v>
      </c>
      <c r="J1595" s="60">
        <v>0</v>
      </c>
      <c r="K1595" s="60">
        <v>30507</v>
      </c>
      <c r="L1595" s="60">
        <v>-30507</v>
      </c>
      <c r="M1595" s="60">
        <v>0</v>
      </c>
      <c r="N1595" s="61">
        <v>0</v>
      </c>
    </row>
    <row r="1596" spans="1:14" ht="15" x14ac:dyDescent="0.3">
      <c r="A1596" s="54" t="s">
        <v>196</v>
      </c>
      <c r="B1596" s="55" t="s">
        <v>57</v>
      </c>
      <c r="C1596" s="60">
        <v>500793</v>
      </c>
      <c r="D1596" s="60">
        <v>-40890</v>
      </c>
      <c r="E1596" s="60">
        <v>0</v>
      </c>
      <c r="F1596" s="60">
        <v>0</v>
      </c>
      <c r="G1596" s="60">
        <v>0</v>
      </c>
      <c r="H1596" s="60">
        <v>459903</v>
      </c>
      <c r="I1596" s="60">
        <v>-459903</v>
      </c>
      <c r="J1596" s="60">
        <v>0</v>
      </c>
      <c r="K1596" s="60">
        <v>23183</v>
      </c>
      <c r="L1596" s="60">
        <v>-23183</v>
      </c>
      <c r="M1596" s="60">
        <v>0</v>
      </c>
      <c r="N1596" s="61">
        <v>0</v>
      </c>
    </row>
    <row r="1597" spans="1:14" ht="15" x14ac:dyDescent="0.3">
      <c r="A1597" s="54" t="s">
        <v>196</v>
      </c>
      <c r="B1597" s="55" t="s">
        <v>58</v>
      </c>
      <c r="C1597" s="60">
        <v>411584</v>
      </c>
      <c r="D1597" s="60">
        <v>-45587</v>
      </c>
      <c r="E1597" s="60">
        <v>0</v>
      </c>
      <c r="F1597" s="60">
        <v>0</v>
      </c>
      <c r="G1597" s="60">
        <v>0</v>
      </c>
      <c r="H1597" s="60">
        <v>365997</v>
      </c>
      <c r="I1597" s="60">
        <v>-365997</v>
      </c>
      <c r="J1597" s="60">
        <v>0</v>
      </c>
      <c r="K1597" s="60">
        <v>20643</v>
      </c>
      <c r="L1597" s="60">
        <v>-20643</v>
      </c>
      <c r="M1597" s="60">
        <v>0</v>
      </c>
      <c r="N1597" s="61">
        <v>0</v>
      </c>
    </row>
    <row r="1598" spans="1:14" ht="15" x14ac:dyDescent="0.3">
      <c r="A1598" s="54" t="s">
        <v>196</v>
      </c>
      <c r="B1598" s="55" t="s">
        <v>59</v>
      </c>
      <c r="C1598" s="60">
        <v>199482</v>
      </c>
      <c r="D1598" s="60">
        <v>-34006</v>
      </c>
      <c r="E1598" s="60">
        <v>0</v>
      </c>
      <c r="F1598" s="60">
        <v>0</v>
      </c>
      <c r="G1598" s="60">
        <v>0</v>
      </c>
      <c r="H1598" s="60">
        <v>165476</v>
      </c>
      <c r="I1598" s="60">
        <v>-165476</v>
      </c>
      <c r="J1598" s="60">
        <v>0</v>
      </c>
      <c r="K1598" s="60">
        <v>12308</v>
      </c>
      <c r="L1598" s="60">
        <v>-12308</v>
      </c>
      <c r="M1598" s="60">
        <v>0</v>
      </c>
      <c r="N1598" s="61">
        <v>0</v>
      </c>
    </row>
    <row r="1599" spans="1:14" ht="15" x14ac:dyDescent="0.3">
      <c r="A1599" s="54" t="s">
        <v>197</v>
      </c>
      <c r="B1599" s="55" t="s">
        <v>51</v>
      </c>
      <c r="C1599" s="60">
        <v>1257564</v>
      </c>
      <c r="D1599" s="60">
        <v>-3821</v>
      </c>
      <c r="E1599" s="60">
        <v>0</v>
      </c>
      <c r="F1599" s="60">
        <v>0</v>
      </c>
      <c r="G1599" s="60">
        <v>0</v>
      </c>
      <c r="H1599" s="60">
        <v>1253743</v>
      </c>
      <c r="I1599" s="60">
        <v>-1253743</v>
      </c>
      <c r="J1599" s="60">
        <v>0</v>
      </c>
      <c r="K1599" s="60">
        <v>0</v>
      </c>
      <c r="L1599" s="60">
        <v>0</v>
      </c>
      <c r="M1599" s="60">
        <v>0</v>
      </c>
      <c r="N1599" s="61">
        <v>0</v>
      </c>
    </row>
    <row r="1600" spans="1:14" ht="15" x14ac:dyDescent="0.3">
      <c r="A1600" s="54" t="s">
        <v>197</v>
      </c>
      <c r="B1600" s="55" t="s">
        <v>52</v>
      </c>
      <c r="C1600" s="60">
        <v>701796</v>
      </c>
      <c r="D1600" s="60">
        <v>-43892</v>
      </c>
      <c r="E1600" s="60">
        <v>0</v>
      </c>
      <c r="F1600" s="60">
        <v>0</v>
      </c>
      <c r="G1600" s="60">
        <v>0</v>
      </c>
      <c r="H1600" s="60">
        <v>657904</v>
      </c>
      <c r="I1600" s="60">
        <v>-657904</v>
      </c>
      <c r="J1600" s="60">
        <v>0</v>
      </c>
      <c r="K1600" s="60">
        <v>0</v>
      </c>
      <c r="L1600" s="60">
        <v>0</v>
      </c>
      <c r="M1600" s="60">
        <v>0</v>
      </c>
      <c r="N1600" s="61">
        <v>0</v>
      </c>
    </row>
    <row r="1601" spans="1:14" ht="15" x14ac:dyDescent="0.3">
      <c r="A1601" s="54" t="s">
        <v>197</v>
      </c>
      <c r="B1601" s="55" t="s">
        <v>57</v>
      </c>
      <c r="C1601" s="60">
        <v>1091302</v>
      </c>
      <c r="D1601" s="60">
        <v>-149581</v>
      </c>
      <c r="E1601" s="60">
        <v>0</v>
      </c>
      <c r="F1601" s="60">
        <v>0</v>
      </c>
      <c r="G1601" s="60">
        <v>0</v>
      </c>
      <c r="H1601" s="60">
        <v>941721</v>
      </c>
      <c r="I1601" s="60">
        <v>-941721</v>
      </c>
      <c r="J1601" s="60">
        <v>0</v>
      </c>
      <c r="K1601" s="60">
        <v>0</v>
      </c>
      <c r="L1601" s="60">
        <v>0</v>
      </c>
      <c r="M1601" s="60">
        <v>0</v>
      </c>
      <c r="N1601" s="61">
        <v>0</v>
      </c>
    </row>
    <row r="1602" spans="1:14" ht="15" x14ac:dyDescent="0.3">
      <c r="A1602" s="54" t="s">
        <v>197</v>
      </c>
      <c r="B1602" s="55" t="s">
        <v>58</v>
      </c>
      <c r="C1602" s="60">
        <v>7811783</v>
      </c>
      <c r="D1602" s="60">
        <v>-464333</v>
      </c>
      <c r="E1602" s="60">
        <v>0</v>
      </c>
      <c r="F1602" s="60">
        <v>0</v>
      </c>
      <c r="G1602" s="60">
        <v>0</v>
      </c>
      <c r="H1602" s="60">
        <v>7347450</v>
      </c>
      <c r="I1602" s="60">
        <v>-7347450</v>
      </c>
      <c r="J1602" s="60">
        <v>0</v>
      </c>
      <c r="K1602" s="60">
        <v>293279</v>
      </c>
      <c r="L1602" s="60">
        <v>-284557</v>
      </c>
      <c r="M1602" s="60">
        <v>8722</v>
      </c>
      <c r="N1602" s="61">
        <v>-8722</v>
      </c>
    </row>
    <row r="1603" spans="1:14" ht="15" x14ac:dyDescent="0.3">
      <c r="A1603" s="54" t="s">
        <v>197</v>
      </c>
      <c r="B1603" s="55" t="s">
        <v>59</v>
      </c>
      <c r="C1603" s="60">
        <v>0</v>
      </c>
      <c r="D1603" s="60">
        <v>10436</v>
      </c>
      <c r="E1603" s="60">
        <v>0</v>
      </c>
      <c r="F1603" s="60">
        <v>0</v>
      </c>
      <c r="G1603" s="60">
        <v>0</v>
      </c>
      <c r="H1603" s="60">
        <v>10436</v>
      </c>
      <c r="I1603" s="60">
        <v>-10436</v>
      </c>
      <c r="J1603" s="60">
        <v>0</v>
      </c>
      <c r="K1603" s="60">
        <v>692241</v>
      </c>
      <c r="L1603" s="60">
        <v>-692241</v>
      </c>
      <c r="M1603" s="60">
        <v>0</v>
      </c>
      <c r="N1603" s="61">
        <v>0</v>
      </c>
    </row>
    <row r="1604" spans="1:14" ht="15" x14ac:dyDescent="0.3">
      <c r="A1604" s="54" t="s">
        <v>197</v>
      </c>
      <c r="B1604" s="55" t="s">
        <v>60</v>
      </c>
      <c r="C1604" s="60">
        <v>0</v>
      </c>
      <c r="D1604" s="60">
        <v>10998</v>
      </c>
      <c r="E1604" s="60">
        <v>0</v>
      </c>
      <c r="F1604" s="60">
        <v>0</v>
      </c>
      <c r="G1604" s="60">
        <v>0</v>
      </c>
      <c r="H1604" s="60">
        <v>10998</v>
      </c>
      <c r="I1604" s="60">
        <v>-10998</v>
      </c>
      <c r="J1604" s="60">
        <v>0</v>
      </c>
      <c r="K1604" s="60">
        <v>43996</v>
      </c>
      <c r="L1604" s="60">
        <v>-43996</v>
      </c>
      <c r="M1604" s="60">
        <v>0</v>
      </c>
      <c r="N1604" s="61">
        <v>0</v>
      </c>
    </row>
    <row r="1605" spans="1:14" ht="15" x14ac:dyDescent="0.3">
      <c r="A1605" s="54" t="s">
        <v>198</v>
      </c>
      <c r="B1605" s="55" t="s">
        <v>57</v>
      </c>
      <c r="C1605" s="60">
        <v>2136</v>
      </c>
      <c r="D1605" s="60">
        <v>0</v>
      </c>
      <c r="E1605" s="60">
        <v>0</v>
      </c>
      <c r="F1605" s="60">
        <v>0</v>
      </c>
      <c r="G1605" s="60">
        <v>0</v>
      </c>
      <c r="H1605" s="60">
        <v>2136</v>
      </c>
      <c r="I1605" s="60">
        <v>-2136</v>
      </c>
      <c r="J1605" s="60">
        <v>0</v>
      </c>
      <c r="K1605" s="60">
        <v>0</v>
      </c>
      <c r="L1605" s="60">
        <v>0</v>
      </c>
      <c r="M1605" s="60">
        <v>0</v>
      </c>
      <c r="N1605" s="61">
        <v>0</v>
      </c>
    </row>
    <row r="1606" spans="1:14" ht="15" x14ac:dyDescent="0.3">
      <c r="A1606" s="54" t="s">
        <v>198</v>
      </c>
      <c r="B1606" s="55" t="s">
        <v>58</v>
      </c>
      <c r="C1606" s="60">
        <v>18119</v>
      </c>
      <c r="D1606" s="60">
        <v>0</v>
      </c>
      <c r="E1606" s="60">
        <v>0</v>
      </c>
      <c r="F1606" s="60">
        <v>0</v>
      </c>
      <c r="G1606" s="60">
        <v>0</v>
      </c>
      <c r="H1606" s="60">
        <v>18119</v>
      </c>
      <c r="I1606" s="60">
        <v>-18119</v>
      </c>
      <c r="J1606" s="60">
        <v>0</v>
      </c>
      <c r="K1606" s="60">
        <v>0</v>
      </c>
      <c r="L1606" s="60">
        <v>0</v>
      </c>
      <c r="M1606" s="60">
        <v>0</v>
      </c>
      <c r="N1606" s="61">
        <v>0</v>
      </c>
    </row>
    <row r="1607" spans="1:14" ht="15" x14ac:dyDescent="0.3">
      <c r="A1607" s="54" t="s">
        <v>199</v>
      </c>
      <c r="B1607" s="55" t="s">
        <v>382</v>
      </c>
      <c r="C1607" s="60">
        <v>38585</v>
      </c>
      <c r="D1607" s="60">
        <v>0</v>
      </c>
      <c r="E1607" s="60">
        <v>0</v>
      </c>
      <c r="F1607" s="60">
        <v>0</v>
      </c>
      <c r="G1607" s="60">
        <v>0</v>
      </c>
      <c r="H1607" s="60">
        <v>38585</v>
      </c>
      <c r="I1607" s="60">
        <v>0</v>
      </c>
      <c r="J1607" s="60">
        <v>38585</v>
      </c>
      <c r="K1607" s="60">
        <v>0</v>
      </c>
      <c r="L1607" s="60">
        <v>0</v>
      </c>
      <c r="M1607" s="60">
        <v>0</v>
      </c>
      <c r="N1607" s="61">
        <v>38585</v>
      </c>
    </row>
    <row r="1608" spans="1:14" ht="15" x14ac:dyDescent="0.3">
      <c r="A1608" s="54" t="s">
        <v>199</v>
      </c>
      <c r="B1608" s="55" t="s">
        <v>383</v>
      </c>
      <c r="C1608" s="60">
        <v>35108</v>
      </c>
      <c r="D1608" s="60">
        <v>0</v>
      </c>
      <c r="E1608" s="60">
        <v>0</v>
      </c>
      <c r="F1608" s="60">
        <v>0</v>
      </c>
      <c r="G1608" s="60">
        <v>0</v>
      </c>
      <c r="H1608" s="60">
        <v>35108</v>
      </c>
      <c r="I1608" s="60">
        <v>-25000</v>
      </c>
      <c r="J1608" s="60">
        <v>10108</v>
      </c>
      <c r="K1608" s="60">
        <v>0</v>
      </c>
      <c r="L1608" s="60">
        <v>0</v>
      </c>
      <c r="M1608" s="60">
        <v>0</v>
      </c>
      <c r="N1608" s="61">
        <v>10108</v>
      </c>
    </row>
    <row r="1609" spans="1:14" ht="15" x14ac:dyDescent="0.3">
      <c r="A1609" s="54" t="s">
        <v>199</v>
      </c>
      <c r="B1609" s="55" t="s">
        <v>363</v>
      </c>
      <c r="C1609" s="60">
        <v>11429</v>
      </c>
      <c r="D1609" s="60">
        <v>0</v>
      </c>
      <c r="E1609" s="60">
        <v>0</v>
      </c>
      <c r="F1609" s="60">
        <v>0</v>
      </c>
      <c r="G1609" s="60">
        <v>0</v>
      </c>
      <c r="H1609" s="60">
        <v>11429</v>
      </c>
      <c r="I1609" s="60">
        <v>-11429</v>
      </c>
      <c r="J1609" s="60">
        <v>0</v>
      </c>
      <c r="K1609" s="60">
        <v>0</v>
      </c>
      <c r="L1609" s="60">
        <v>0</v>
      </c>
      <c r="M1609" s="60">
        <v>0</v>
      </c>
      <c r="N1609" s="61">
        <v>0</v>
      </c>
    </row>
    <row r="1610" spans="1:14" ht="15" x14ac:dyDescent="0.3">
      <c r="A1610" s="54" t="s">
        <v>199</v>
      </c>
      <c r="B1610" s="55" t="s">
        <v>361</v>
      </c>
      <c r="C1610" s="60">
        <v>15467</v>
      </c>
      <c r="D1610" s="60">
        <v>0</v>
      </c>
      <c r="E1610" s="60">
        <v>0</v>
      </c>
      <c r="F1610" s="60">
        <v>0</v>
      </c>
      <c r="G1610" s="60">
        <v>0</v>
      </c>
      <c r="H1610" s="60">
        <v>15467</v>
      </c>
      <c r="I1610" s="60">
        <v>-15467</v>
      </c>
      <c r="J1610" s="60">
        <v>0</v>
      </c>
      <c r="K1610" s="60">
        <v>0</v>
      </c>
      <c r="L1610" s="60">
        <v>0</v>
      </c>
      <c r="M1610" s="60">
        <v>0</v>
      </c>
      <c r="N1610" s="61">
        <v>0</v>
      </c>
    </row>
    <row r="1611" spans="1:14" ht="15" x14ac:dyDescent="0.3">
      <c r="A1611" s="54" t="s">
        <v>199</v>
      </c>
      <c r="B1611" s="55" t="s">
        <v>355</v>
      </c>
      <c r="C1611" s="60">
        <v>40273</v>
      </c>
      <c r="D1611" s="60">
        <v>0</v>
      </c>
      <c r="E1611" s="60">
        <v>0</v>
      </c>
      <c r="F1611" s="60">
        <v>0</v>
      </c>
      <c r="G1611" s="60">
        <v>0</v>
      </c>
      <c r="H1611" s="60">
        <v>40273</v>
      </c>
      <c r="I1611" s="60">
        <v>-40273</v>
      </c>
      <c r="J1611" s="60">
        <v>0</v>
      </c>
      <c r="K1611" s="60">
        <v>0</v>
      </c>
      <c r="L1611" s="60">
        <v>0</v>
      </c>
      <c r="M1611" s="60">
        <v>0</v>
      </c>
      <c r="N1611" s="61">
        <v>0</v>
      </c>
    </row>
    <row r="1612" spans="1:14" ht="15" x14ac:dyDescent="0.3">
      <c r="A1612" s="54" t="s">
        <v>199</v>
      </c>
      <c r="B1612" s="55" t="s">
        <v>64</v>
      </c>
      <c r="C1612" s="60">
        <v>26897</v>
      </c>
      <c r="D1612" s="60">
        <v>-184</v>
      </c>
      <c r="E1612" s="60">
        <v>0</v>
      </c>
      <c r="F1612" s="60">
        <v>0</v>
      </c>
      <c r="G1612" s="60">
        <v>0</v>
      </c>
      <c r="H1612" s="60">
        <v>26713</v>
      </c>
      <c r="I1612" s="60">
        <v>-26713</v>
      </c>
      <c r="J1612" s="60">
        <v>0</v>
      </c>
      <c r="K1612" s="60">
        <v>0</v>
      </c>
      <c r="L1612" s="60">
        <v>0</v>
      </c>
      <c r="M1612" s="60">
        <v>0</v>
      </c>
      <c r="N1612" s="61">
        <v>0</v>
      </c>
    </row>
    <row r="1613" spans="1:14" ht="15" x14ac:dyDescent="0.3">
      <c r="A1613" s="54" t="s">
        <v>199</v>
      </c>
      <c r="B1613" s="55" t="s">
        <v>65</v>
      </c>
      <c r="C1613" s="60">
        <v>12770</v>
      </c>
      <c r="D1613" s="60">
        <v>0</v>
      </c>
      <c r="E1613" s="60">
        <v>0</v>
      </c>
      <c r="F1613" s="60">
        <v>0</v>
      </c>
      <c r="G1613" s="60">
        <v>0</v>
      </c>
      <c r="H1613" s="60">
        <v>12770</v>
      </c>
      <c r="I1613" s="60">
        <v>-12770</v>
      </c>
      <c r="J1613" s="60">
        <v>0</v>
      </c>
      <c r="K1613" s="60">
        <v>0</v>
      </c>
      <c r="L1613" s="60">
        <v>0</v>
      </c>
      <c r="M1613" s="60">
        <v>0</v>
      </c>
      <c r="N1613" s="61">
        <v>0</v>
      </c>
    </row>
    <row r="1614" spans="1:14" ht="15" x14ac:dyDescent="0.3">
      <c r="A1614" s="54" t="s">
        <v>199</v>
      </c>
      <c r="B1614" s="55" t="s">
        <v>66</v>
      </c>
      <c r="C1614" s="60">
        <v>55019</v>
      </c>
      <c r="D1614" s="60">
        <v>0</v>
      </c>
      <c r="E1614" s="60">
        <v>0</v>
      </c>
      <c r="F1614" s="60">
        <v>0</v>
      </c>
      <c r="G1614" s="60">
        <v>0</v>
      </c>
      <c r="H1614" s="60">
        <v>55019</v>
      </c>
      <c r="I1614" s="60">
        <v>-55019</v>
      </c>
      <c r="J1614" s="60">
        <v>0</v>
      </c>
      <c r="K1614" s="60">
        <v>0</v>
      </c>
      <c r="L1614" s="60">
        <v>0</v>
      </c>
      <c r="M1614" s="60">
        <v>0</v>
      </c>
      <c r="N1614" s="61">
        <v>0</v>
      </c>
    </row>
    <row r="1615" spans="1:14" ht="15" x14ac:dyDescent="0.3">
      <c r="A1615" s="54" t="s">
        <v>199</v>
      </c>
      <c r="B1615" s="55" t="s">
        <v>68</v>
      </c>
      <c r="C1615" s="60">
        <v>1354</v>
      </c>
      <c r="D1615" s="60">
        <v>0</v>
      </c>
      <c r="E1615" s="60">
        <v>0</v>
      </c>
      <c r="F1615" s="60">
        <v>0</v>
      </c>
      <c r="G1615" s="60">
        <v>0</v>
      </c>
      <c r="H1615" s="60">
        <v>1354</v>
      </c>
      <c r="I1615" s="60">
        <v>-1354</v>
      </c>
      <c r="J1615" s="60">
        <v>0</v>
      </c>
      <c r="K1615" s="60">
        <v>0</v>
      </c>
      <c r="L1615" s="60">
        <v>0</v>
      </c>
      <c r="M1615" s="60">
        <v>0</v>
      </c>
      <c r="N1615" s="61">
        <v>0</v>
      </c>
    </row>
    <row r="1616" spans="1:14" ht="15" x14ac:dyDescent="0.3">
      <c r="A1616" s="54" t="s">
        <v>199</v>
      </c>
      <c r="B1616" s="55" t="s">
        <v>70</v>
      </c>
      <c r="C1616" s="60">
        <v>210066</v>
      </c>
      <c r="D1616" s="60">
        <v>-6001</v>
      </c>
      <c r="E1616" s="60">
        <v>0</v>
      </c>
      <c r="F1616" s="60">
        <v>0</v>
      </c>
      <c r="G1616" s="60">
        <v>0</v>
      </c>
      <c r="H1616" s="60">
        <v>204065</v>
      </c>
      <c r="I1616" s="60">
        <v>-204065</v>
      </c>
      <c r="J1616" s="60">
        <v>0</v>
      </c>
      <c r="K1616" s="60">
        <v>0</v>
      </c>
      <c r="L1616" s="60">
        <v>0</v>
      </c>
      <c r="M1616" s="60">
        <v>0</v>
      </c>
      <c r="N1616" s="61">
        <v>0</v>
      </c>
    </row>
    <row r="1617" spans="1:14" ht="15" x14ac:dyDescent="0.3">
      <c r="A1617" s="54" t="s">
        <v>199</v>
      </c>
      <c r="B1617" s="55" t="s">
        <v>39</v>
      </c>
      <c r="C1617" s="60">
        <v>2786</v>
      </c>
      <c r="D1617" s="60">
        <v>0</v>
      </c>
      <c r="E1617" s="60">
        <v>0</v>
      </c>
      <c r="F1617" s="60">
        <v>0</v>
      </c>
      <c r="G1617" s="60">
        <v>0</v>
      </c>
      <c r="H1617" s="60">
        <v>2786</v>
      </c>
      <c r="I1617" s="60">
        <v>-2786</v>
      </c>
      <c r="J1617" s="60">
        <v>0</v>
      </c>
      <c r="K1617" s="60">
        <v>0</v>
      </c>
      <c r="L1617" s="60">
        <v>0</v>
      </c>
      <c r="M1617" s="60">
        <v>0</v>
      </c>
      <c r="N1617" s="61">
        <v>0</v>
      </c>
    </row>
    <row r="1618" spans="1:14" ht="15" x14ac:dyDescent="0.3">
      <c r="A1618" s="54" t="s">
        <v>199</v>
      </c>
      <c r="B1618" s="55" t="s">
        <v>40</v>
      </c>
      <c r="C1618" s="60">
        <v>25437</v>
      </c>
      <c r="D1618" s="60">
        <v>0</v>
      </c>
      <c r="E1618" s="60">
        <v>0</v>
      </c>
      <c r="F1618" s="60">
        <v>0</v>
      </c>
      <c r="G1618" s="60">
        <v>0</v>
      </c>
      <c r="H1618" s="60">
        <v>25437</v>
      </c>
      <c r="I1618" s="60">
        <v>-25437</v>
      </c>
      <c r="J1618" s="60">
        <v>0</v>
      </c>
      <c r="K1618" s="60">
        <v>0</v>
      </c>
      <c r="L1618" s="60">
        <v>0</v>
      </c>
      <c r="M1618" s="60">
        <v>0</v>
      </c>
      <c r="N1618" s="61">
        <v>0</v>
      </c>
    </row>
    <row r="1619" spans="1:14" ht="15" x14ac:dyDescent="0.3">
      <c r="A1619" s="54" t="s">
        <v>199</v>
      </c>
      <c r="B1619" s="55" t="s">
        <v>41</v>
      </c>
      <c r="C1619" s="60">
        <v>35050</v>
      </c>
      <c r="D1619" s="60">
        <v>0</v>
      </c>
      <c r="E1619" s="60">
        <v>0</v>
      </c>
      <c r="F1619" s="60">
        <v>0</v>
      </c>
      <c r="G1619" s="60">
        <v>0</v>
      </c>
      <c r="H1619" s="60">
        <v>35050</v>
      </c>
      <c r="I1619" s="60">
        <v>-35050</v>
      </c>
      <c r="J1619" s="60">
        <v>0</v>
      </c>
      <c r="K1619" s="60">
        <v>0</v>
      </c>
      <c r="L1619" s="60">
        <v>0</v>
      </c>
      <c r="M1619" s="60">
        <v>0</v>
      </c>
      <c r="N1619" s="62">
        <v>0</v>
      </c>
    </row>
    <row r="1620" spans="1:14" ht="15" x14ac:dyDescent="0.3">
      <c r="A1620" s="54" t="s">
        <v>199</v>
      </c>
      <c r="B1620" s="55" t="s">
        <v>42</v>
      </c>
      <c r="C1620" s="60">
        <v>141972</v>
      </c>
      <c r="D1620" s="60">
        <v>-355</v>
      </c>
      <c r="E1620" s="60">
        <v>0</v>
      </c>
      <c r="F1620" s="60">
        <v>0</v>
      </c>
      <c r="G1620" s="60">
        <v>0</v>
      </c>
      <c r="H1620" s="60">
        <v>141617</v>
      </c>
      <c r="I1620" s="60">
        <v>-141617</v>
      </c>
      <c r="J1620" s="60">
        <v>0</v>
      </c>
      <c r="K1620" s="60">
        <v>0</v>
      </c>
      <c r="L1620" s="60">
        <v>0</v>
      </c>
      <c r="M1620" s="60">
        <v>0</v>
      </c>
      <c r="N1620" s="62">
        <v>0</v>
      </c>
    </row>
    <row r="1621" spans="1:14" ht="15" x14ac:dyDescent="0.3">
      <c r="A1621" s="54" t="s">
        <v>199</v>
      </c>
      <c r="B1621" s="55" t="s">
        <v>43</v>
      </c>
      <c r="C1621" s="60">
        <v>24496</v>
      </c>
      <c r="D1621" s="60">
        <v>0</v>
      </c>
      <c r="E1621" s="60">
        <v>0</v>
      </c>
      <c r="F1621" s="60">
        <v>0</v>
      </c>
      <c r="G1621" s="60">
        <v>0</v>
      </c>
      <c r="H1621" s="60">
        <v>24496</v>
      </c>
      <c r="I1621" s="60">
        <v>-24496</v>
      </c>
      <c r="J1621" s="60">
        <v>0</v>
      </c>
      <c r="K1621" s="60">
        <v>1666</v>
      </c>
      <c r="L1621" s="60">
        <v>-1666</v>
      </c>
      <c r="M1621" s="60">
        <v>0</v>
      </c>
      <c r="N1621" s="62">
        <v>0</v>
      </c>
    </row>
    <row r="1622" spans="1:14" ht="15" x14ac:dyDescent="0.3">
      <c r="A1622" s="54" t="s">
        <v>199</v>
      </c>
      <c r="B1622" s="55" t="s">
        <v>44</v>
      </c>
      <c r="C1622" s="60">
        <v>73135</v>
      </c>
      <c r="D1622" s="60">
        <v>0</v>
      </c>
      <c r="E1622" s="60">
        <v>0</v>
      </c>
      <c r="F1622" s="60">
        <v>0</v>
      </c>
      <c r="G1622" s="60">
        <v>0</v>
      </c>
      <c r="H1622" s="60">
        <v>73135</v>
      </c>
      <c r="I1622" s="60">
        <v>-73135</v>
      </c>
      <c r="J1622" s="60">
        <v>0</v>
      </c>
      <c r="K1622" s="60">
        <v>733</v>
      </c>
      <c r="L1622" s="60">
        <v>-733</v>
      </c>
      <c r="M1622" s="60">
        <v>0</v>
      </c>
      <c r="N1622" s="62">
        <v>0</v>
      </c>
    </row>
    <row r="1623" spans="1:14" ht="15" x14ac:dyDescent="0.3">
      <c r="A1623" s="54" t="s">
        <v>199</v>
      </c>
      <c r="B1623" s="55" t="s">
        <v>45</v>
      </c>
      <c r="C1623" s="60">
        <v>2917</v>
      </c>
      <c r="D1623" s="60">
        <v>0</v>
      </c>
      <c r="E1623" s="60">
        <v>0</v>
      </c>
      <c r="F1623" s="60">
        <v>0</v>
      </c>
      <c r="G1623" s="60">
        <v>0</v>
      </c>
      <c r="H1623" s="60">
        <v>2917</v>
      </c>
      <c r="I1623" s="60">
        <v>-2917</v>
      </c>
      <c r="J1623" s="60">
        <v>0</v>
      </c>
      <c r="K1623" s="60">
        <v>0</v>
      </c>
      <c r="L1623" s="60">
        <v>0</v>
      </c>
      <c r="M1623" s="60">
        <v>0</v>
      </c>
      <c r="N1623" s="61">
        <v>0</v>
      </c>
    </row>
    <row r="1624" spans="1:14" ht="15" x14ac:dyDescent="0.3">
      <c r="A1624" s="54" t="s">
        <v>199</v>
      </c>
      <c r="B1624" s="55" t="s">
        <v>46</v>
      </c>
      <c r="C1624" s="60">
        <v>2005</v>
      </c>
      <c r="D1624" s="60">
        <v>0</v>
      </c>
      <c r="E1624" s="60">
        <v>0</v>
      </c>
      <c r="F1624" s="60">
        <v>0</v>
      </c>
      <c r="G1624" s="60">
        <v>0</v>
      </c>
      <c r="H1624" s="60">
        <v>2005</v>
      </c>
      <c r="I1624" s="60">
        <v>-2005</v>
      </c>
      <c r="J1624" s="60">
        <v>0</v>
      </c>
      <c r="K1624" s="60">
        <v>0</v>
      </c>
      <c r="L1624" s="60">
        <v>0</v>
      </c>
      <c r="M1624" s="60">
        <v>0</v>
      </c>
      <c r="N1624" s="61">
        <v>0</v>
      </c>
    </row>
    <row r="1625" spans="1:14" ht="15" x14ac:dyDescent="0.3">
      <c r="A1625" s="54" t="s">
        <v>199</v>
      </c>
      <c r="B1625" s="55" t="s">
        <v>47</v>
      </c>
      <c r="C1625" s="60">
        <v>23658</v>
      </c>
      <c r="D1625" s="60">
        <v>-487</v>
      </c>
      <c r="E1625" s="60">
        <v>0</v>
      </c>
      <c r="F1625" s="60">
        <v>0</v>
      </c>
      <c r="G1625" s="60">
        <v>0</v>
      </c>
      <c r="H1625" s="60">
        <v>23171</v>
      </c>
      <c r="I1625" s="60">
        <v>-23171</v>
      </c>
      <c r="J1625" s="60">
        <v>0</v>
      </c>
      <c r="K1625" s="60">
        <v>0</v>
      </c>
      <c r="L1625" s="60">
        <v>0</v>
      </c>
      <c r="M1625" s="60">
        <v>0</v>
      </c>
      <c r="N1625" s="61">
        <v>0</v>
      </c>
    </row>
    <row r="1626" spans="1:14" ht="15" x14ac:dyDescent="0.3">
      <c r="A1626" s="54" t="s">
        <v>199</v>
      </c>
      <c r="B1626" s="55" t="s">
        <v>49</v>
      </c>
      <c r="C1626" s="60">
        <v>711</v>
      </c>
      <c r="D1626" s="60">
        <v>0</v>
      </c>
      <c r="E1626" s="60">
        <v>0</v>
      </c>
      <c r="F1626" s="60">
        <v>0</v>
      </c>
      <c r="G1626" s="60">
        <v>0</v>
      </c>
      <c r="H1626" s="60">
        <v>711</v>
      </c>
      <c r="I1626" s="60">
        <v>-711</v>
      </c>
      <c r="J1626" s="60">
        <v>0</v>
      </c>
      <c r="K1626" s="60">
        <v>5000</v>
      </c>
      <c r="L1626" s="60">
        <v>-5000</v>
      </c>
      <c r="M1626" s="60">
        <v>0</v>
      </c>
      <c r="N1626" s="61">
        <v>0</v>
      </c>
    </row>
    <row r="1627" spans="1:14" ht="15" x14ac:dyDescent="0.3">
      <c r="A1627" s="54" t="s">
        <v>199</v>
      </c>
      <c r="B1627" s="55" t="s">
        <v>50</v>
      </c>
      <c r="C1627" s="60">
        <v>22901</v>
      </c>
      <c r="D1627" s="60">
        <v>0</v>
      </c>
      <c r="E1627" s="60">
        <v>0</v>
      </c>
      <c r="F1627" s="60">
        <v>0</v>
      </c>
      <c r="G1627" s="60">
        <v>0</v>
      </c>
      <c r="H1627" s="60">
        <v>22901</v>
      </c>
      <c r="I1627" s="60">
        <v>-22901</v>
      </c>
      <c r="J1627" s="60">
        <v>0</v>
      </c>
      <c r="K1627" s="60">
        <v>0</v>
      </c>
      <c r="L1627" s="60">
        <v>0</v>
      </c>
      <c r="M1627" s="60">
        <v>0</v>
      </c>
      <c r="N1627" s="61">
        <v>0</v>
      </c>
    </row>
    <row r="1628" spans="1:14" ht="15" x14ac:dyDescent="0.3">
      <c r="A1628" s="54" t="s">
        <v>199</v>
      </c>
      <c r="B1628" s="55" t="s">
        <v>51</v>
      </c>
      <c r="C1628" s="60">
        <v>198873</v>
      </c>
      <c r="D1628" s="60">
        <v>0</v>
      </c>
      <c r="E1628" s="60">
        <v>0</v>
      </c>
      <c r="F1628" s="60">
        <v>0</v>
      </c>
      <c r="G1628" s="60">
        <v>0</v>
      </c>
      <c r="H1628" s="60">
        <v>198873</v>
      </c>
      <c r="I1628" s="60">
        <v>-198873</v>
      </c>
      <c r="J1628" s="60">
        <v>0</v>
      </c>
      <c r="K1628" s="60">
        <v>0</v>
      </c>
      <c r="L1628" s="60">
        <v>0</v>
      </c>
      <c r="M1628" s="60">
        <v>0</v>
      </c>
      <c r="N1628" s="61">
        <v>0</v>
      </c>
    </row>
    <row r="1629" spans="1:14" ht="15" x14ac:dyDescent="0.3">
      <c r="A1629" s="54" t="s">
        <v>199</v>
      </c>
      <c r="B1629" s="55" t="s">
        <v>52</v>
      </c>
      <c r="C1629" s="60">
        <v>376078</v>
      </c>
      <c r="D1629" s="60">
        <v>-2078</v>
      </c>
      <c r="E1629" s="60">
        <v>0</v>
      </c>
      <c r="F1629" s="60">
        <v>0</v>
      </c>
      <c r="G1629" s="60">
        <v>0</v>
      </c>
      <c r="H1629" s="60">
        <v>374000</v>
      </c>
      <c r="I1629" s="60">
        <v>-374000</v>
      </c>
      <c r="J1629" s="60">
        <v>0</v>
      </c>
      <c r="K1629" s="60">
        <v>0</v>
      </c>
      <c r="L1629" s="60">
        <v>0</v>
      </c>
      <c r="M1629" s="60">
        <v>0</v>
      </c>
      <c r="N1629" s="61">
        <v>0</v>
      </c>
    </row>
    <row r="1630" spans="1:14" ht="15" x14ac:dyDescent="0.3">
      <c r="A1630" s="54" t="s">
        <v>199</v>
      </c>
      <c r="B1630" s="55" t="s">
        <v>53</v>
      </c>
      <c r="C1630" s="60">
        <v>115660</v>
      </c>
      <c r="D1630" s="60">
        <v>-1000</v>
      </c>
      <c r="E1630" s="60">
        <v>0</v>
      </c>
      <c r="F1630" s="60">
        <v>0</v>
      </c>
      <c r="G1630" s="60">
        <v>0</v>
      </c>
      <c r="H1630" s="60">
        <v>114660</v>
      </c>
      <c r="I1630" s="60">
        <v>-114660</v>
      </c>
      <c r="J1630" s="60">
        <v>0</v>
      </c>
      <c r="K1630" s="60">
        <v>0</v>
      </c>
      <c r="L1630" s="60">
        <v>0</v>
      </c>
      <c r="M1630" s="60">
        <v>0</v>
      </c>
      <c r="N1630" s="61">
        <v>0</v>
      </c>
    </row>
    <row r="1631" spans="1:14" ht="15" x14ac:dyDescent="0.3">
      <c r="A1631" s="54" t="s">
        <v>199</v>
      </c>
      <c r="B1631" s="55" t="s">
        <v>54</v>
      </c>
      <c r="C1631" s="60">
        <v>67614</v>
      </c>
      <c r="D1631" s="60">
        <v>0</v>
      </c>
      <c r="E1631" s="60">
        <v>0</v>
      </c>
      <c r="F1631" s="60">
        <v>0</v>
      </c>
      <c r="G1631" s="60">
        <v>0</v>
      </c>
      <c r="H1631" s="60">
        <v>67614</v>
      </c>
      <c r="I1631" s="60">
        <v>-67614</v>
      </c>
      <c r="J1631" s="60">
        <v>0</v>
      </c>
      <c r="K1631" s="60">
        <v>0</v>
      </c>
      <c r="L1631" s="60">
        <v>0</v>
      </c>
      <c r="M1631" s="60">
        <v>0</v>
      </c>
      <c r="N1631" s="61">
        <v>0</v>
      </c>
    </row>
    <row r="1632" spans="1:14" ht="15" x14ac:dyDescent="0.3">
      <c r="A1632" s="54" t="s">
        <v>200</v>
      </c>
      <c r="B1632" s="55" t="s">
        <v>382</v>
      </c>
      <c r="C1632" s="60">
        <v>161179</v>
      </c>
      <c r="D1632" s="60">
        <v>0</v>
      </c>
      <c r="E1632" s="60">
        <v>0</v>
      </c>
      <c r="F1632" s="60">
        <v>0</v>
      </c>
      <c r="G1632" s="60">
        <v>0</v>
      </c>
      <c r="H1632" s="60">
        <v>161179</v>
      </c>
      <c r="I1632" s="60">
        <v>0</v>
      </c>
      <c r="J1632" s="60">
        <v>161179</v>
      </c>
      <c r="K1632" s="60">
        <v>0</v>
      </c>
      <c r="L1632" s="60">
        <v>0</v>
      </c>
      <c r="M1632" s="60">
        <v>0</v>
      </c>
      <c r="N1632" s="61">
        <v>161179</v>
      </c>
    </row>
    <row r="1633" spans="1:14" ht="15" x14ac:dyDescent="0.3">
      <c r="A1633" s="54" t="s">
        <v>200</v>
      </c>
      <c r="B1633" s="55" t="s">
        <v>383</v>
      </c>
      <c r="C1633" s="60">
        <v>68501</v>
      </c>
      <c r="D1633" s="60">
        <v>0</v>
      </c>
      <c r="E1633" s="60">
        <v>0</v>
      </c>
      <c r="F1633" s="60">
        <v>0</v>
      </c>
      <c r="G1633" s="60">
        <v>0</v>
      </c>
      <c r="H1633" s="60">
        <v>68501</v>
      </c>
      <c r="I1633" s="60">
        <v>-68501</v>
      </c>
      <c r="J1633" s="60">
        <v>0</v>
      </c>
      <c r="K1633" s="60">
        <v>2404</v>
      </c>
      <c r="L1633" s="60">
        <v>0</v>
      </c>
      <c r="M1633" s="60">
        <v>2404</v>
      </c>
      <c r="N1633" s="61">
        <v>-2404</v>
      </c>
    </row>
    <row r="1634" spans="1:14" ht="15" x14ac:dyDescent="0.3">
      <c r="A1634" s="54" t="s">
        <v>200</v>
      </c>
      <c r="B1634" s="55" t="s">
        <v>363</v>
      </c>
      <c r="C1634" s="60">
        <v>121044</v>
      </c>
      <c r="D1634" s="60">
        <v>0</v>
      </c>
      <c r="E1634" s="60">
        <v>0</v>
      </c>
      <c r="F1634" s="60">
        <v>0</v>
      </c>
      <c r="G1634" s="60">
        <v>0</v>
      </c>
      <c r="H1634" s="60">
        <v>121044</v>
      </c>
      <c r="I1634" s="60">
        <v>-121044</v>
      </c>
      <c r="J1634" s="60">
        <v>0</v>
      </c>
      <c r="K1634" s="60">
        <v>0</v>
      </c>
      <c r="L1634" s="60">
        <v>0</v>
      </c>
      <c r="M1634" s="60">
        <v>0</v>
      </c>
      <c r="N1634" s="61">
        <v>0</v>
      </c>
    </row>
    <row r="1635" spans="1:14" ht="15" x14ac:dyDescent="0.3">
      <c r="A1635" s="54" t="s">
        <v>200</v>
      </c>
      <c r="B1635" s="55" t="s">
        <v>361</v>
      </c>
      <c r="C1635" s="60">
        <v>107177</v>
      </c>
      <c r="D1635" s="60">
        <v>0</v>
      </c>
      <c r="E1635" s="60">
        <v>0</v>
      </c>
      <c r="F1635" s="60">
        <v>0</v>
      </c>
      <c r="G1635" s="60">
        <v>0</v>
      </c>
      <c r="H1635" s="60">
        <v>107177</v>
      </c>
      <c r="I1635" s="60">
        <v>-107177</v>
      </c>
      <c r="J1635" s="60">
        <v>0</v>
      </c>
      <c r="K1635" s="60">
        <v>0</v>
      </c>
      <c r="L1635" s="60">
        <v>0</v>
      </c>
      <c r="M1635" s="60">
        <v>0</v>
      </c>
      <c r="N1635" s="61">
        <v>0</v>
      </c>
    </row>
    <row r="1636" spans="1:14" ht="15" x14ac:dyDescent="0.3">
      <c r="A1636" s="54" t="s">
        <v>200</v>
      </c>
      <c r="B1636" s="55" t="s">
        <v>355</v>
      </c>
      <c r="C1636" s="60">
        <v>71900</v>
      </c>
      <c r="D1636" s="60">
        <v>0</v>
      </c>
      <c r="E1636" s="60">
        <v>0</v>
      </c>
      <c r="F1636" s="60">
        <v>0</v>
      </c>
      <c r="G1636" s="60">
        <v>0</v>
      </c>
      <c r="H1636" s="60">
        <v>71900</v>
      </c>
      <c r="I1636" s="60">
        <v>-71900</v>
      </c>
      <c r="J1636" s="60">
        <v>0</v>
      </c>
      <c r="K1636" s="60">
        <v>0</v>
      </c>
      <c r="L1636" s="60">
        <v>0</v>
      </c>
      <c r="M1636" s="60">
        <v>0</v>
      </c>
      <c r="N1636" s="62">
        <v>0</v>
      </c>
    </row>
    <row r="1637" spans="1:14" ht="15" x14ac:dyDescent="0.3">
      <c r="A1637" s="54" t="s">
        <v>200</v>
      </c>
      <c r="B1637" s="55" t="s">
        <v>64</v>
      </c>
      <c r="C1637" s="60">
        <v>148065</v>
      </c>
      <c r="D1637" s="60">
        <v>0</v>
      </c>
      <c r="E1637" s="60">
        <v>0</v>
      </c>
      <c r="F1637" s="60">
        <v>0</v>
      </c>
      <c r="G1637" s="60">
        <v>0</v>
      </c>
      <c r="H1637" s="60">
        <v>148065</v>
      </c>
      <c r="I1637" s="60">
        <v>-148065</v>
      </c>
      <c r="J1637" s="60">
        <v>0</v>
      </c>
      <c r="K1637" s="60">
        <v>0</v>
      </c>
      <c r="L1637" s="60">
        <v>0</v>
      </c>
      <c r="M1637" s="60">
        <v>0</v>
      </c>
      <c r="N1637" s="61">
        <v>0</v>
      </c>
    </row>
    <row r="1638" spans="1:14" ht="15" x14ac:dyDescent="0.3">
      <c r="A1638" s="54" t="s">
        <v>200</v>
      </c>
      <c r="B1638" s="55" t="s">
        <v>65</v>
      </c>
      <c r="C1638" s="60">
        <v>232475</v>
      </c>
      <c r="D1638" s="60">
        <v>0</v>
      </c>
      <c r="E1638" s="60">
        <v>0</v>
      </c>
      <c r="F1638" s="60">
        <v>0</v>
      </c>
      <c r="G1638" s="60">
        <v>0</v>
      </c>
      <c r="H1638" s="60">
        <v>232475</v>
      </c>
      <c r="I1638" s="60">
        <v>-232475</v>
      </c>
      <c r="J1638" s="60">
        <v>0</v>
      </c>
      <c r="K1638" s="60">
        <v>0</v>
      </c>
      <c r="L1638" s="60">
        <v>0</v>
      </c>
      <c r="M1638" s="60">
        <v>0</v>
      </c>
      <c r="N1638" s="61">
        <v>0</v>
      </c>
    </row>
    <row r="1639" spans="1:14" ht="15" x14ac:dyDescent="0.3">
      <c r="A1639" s="54" t="s">
        <v>200</v>
      </c>
      <c r="B1639" s="55" t="s">
        <v>66</v>
      </c>
      <c r="C1639" s="60">
        <v>215391</v>
      </c>
      <c r="D1639" s="60">
        <v>0</v>
      </c>
      <c r="E1639" s="60">
        <v>0</v>
      </c>
      <c r="F1639" s="60">
        <v>0</v>
      </c>
      <c r="G1639" s="60">
        <v>0</v>
      </c>
      <c r="H1639" s="60">
        <v>215391</v>
      </c>
      <c r="I1639" s="60">
        <v>-215391</v>
      </c>
      <c r="J1639" s="60">
        <v>0</v>
      </c>
      <c r="K1639" s="60">
        <v>0</v>
      </c>
      <c r="L1639" s="60">
        <v>0</v>
      </c>
      <c r="M1639" s="60">
        <v>0</v>
      </c>
      <c r="N1639" s="61">
        <v>0</v>
      </c>
    </row>
    <row r="1640" spans="1:14" ht="15" x14ac:dyDescent="0.3">
      <c r="A1640" s="54" t="s">
        <v>200</v>
      </c>
      <c r="B1640" s="55" t="s">
        <v>38</v>
      </c>
      <c r="C1640" s="60">
        <v>91359</v>
      </c>
      <c r="D1640" s="60">
        <v>0</v>
      </c>
      <c r="E1640" s="60">
        <v>0</v>
      </c>
      <c r="F1640" s="60">
        <v>0</v>
      </c>
      <c r="G1640" s="60">
        <v>0</v>
      </c>
      <c r="H1640" s="60">
        <v>91359</v>
      </c>
      <c r="I1640" s="60">
        <v>-91359</v>
      </c>
      <c r="J1640" s="60">
        <v>0</v>
      </c>
      <c r="K1640" s="60">
        <v>0</v>
      </c>
      <c r="L1640" s="60">
        <v>0</v>
      </c>
      <c r="M1640" s="60">
        <v>0</v>
      </c>
      <c r="N1640" s="61">
        <v>0</v>
      </c>
    </row>
    <row r="1641" spans="1:14" ht="15" x14ac:dyDescent="0.3">
      <c r="A1641" s="54" t="s">
        <v>200</v>
      </c>
      <c r="B1641" s="55" t="s">
        <v>67</v>
      </c>
      <c r="C1641" s="60">
        <v>81410</v>
      </c>
      <c r="D1641" s="60">
        <v>0</v>
      </c>
      <c r="E1641" s="60">
        <v>0</v>
      </c>
      <c r="F1641" s="60">
        <v>0</v>
      </c>
      <c r="G1641" s="60">
        <v>0</v>
      </c>
      <c r="H1641" s="60">
        <v>81410</v>
      </c>
      <c r="I1641" s="60">
        <v>-81410</v>
      </c>
      <c r="J1641" s="60">
        <v>0</v>
      </c>
      <c r="K1641" s="60">
        <v>0</v>
      </c>
      <c r="L1641" s="60">
        <v>0</v>
      </c>
      <c r="M1641" s="60">
        <v>0</v>
      </c>
      <c r="N1641" s="62">
        <v>0</v>
      </c>
    </row>
    <row r="1642" spans="1:14" ht="15" x14ac:dyDescent="0.3">
      <c r="A1642" s="54" t="s">
        <v>200</v>
      </c>
      <c r="B1642" s="55" t="s">
        <v>68</v>
      </c>
      <c r="C1642" s="60">
        <v>94466</v>
      </c>
      <c r="D1642" s="60">
        <v>0</v>
      </c>
      <c r="E1642" s="60">
        <v>0</v>
      </c>
      <c r="F1642" s="60">
        <v>0</v>
      </c>
      <c r="G1642" s="60">
        <v>0</v>
      </c>
      <c r="H1642" s="60">
        <v>94466</v>
      </c>
      <c r="I1642" s="60">
        <v>-94466</v>
      </c>
      <c r="J1642" s="60">
        <v>0</v>
      </c>
      <c r="K1642" s="60">
        <v>0</v>
      </c>
      <c r="L1642" s="60">
        <v>0</v>
      </c>
      <c r="M1642" s="60">
        <v>0</v>
      </c>
      <c r="N1642" s="62">
        <v>0</v>
      </c>
    </row>
    <row r="1643" spans="1:14" ht="15" x14ac:dyDescent="0.3">
      <c r="A1643" s="54" t="s">
        <v>200</v>
      </c>
      <c r="B1643" s="55" t="s">
        <v>69</v>
      </c>
      <c r="C1643" s="60">
        <v>40871</v>
      </c>
      <c r="D1643" s="60">
        <v>0</v>
      </c>
      <c r="E1643" s="60">
        <v>0</v>
      </c>
      <c r="F1643" s="60">
        <v>0</v>
      </c>
      <c r="G1643" s="60">
        <v>0</v>
      </c>
      <c r="H1643" s="60">
        <v>40871</v>
      </c>
      <c r="I1643" s="60">
        <v>-40871</v>
      </c>
      <c r="J1643" s="60">
        <v>0</v>
      </c>
      <c r="K1643" s="60">
        <v>0</v>
      </c>
      <c r="L1643" s="60">
        <v>0</v>
      </c>
      <c r="M1643" s="60">
        <v>0</v>
      </c>
      <c r="N1643" s="62">
        <v>0</v>
      </c>
    </row>
    <row r="1644" spans="1:14" ht="15" x14ac:dyDescent="0.3">
      <c r="A1644" s="54" t="s">
        <v>200</v>
      </c>
      <c r="B1644" s="55" t="s">
        <v>70</v>
      </c>
      <c r="C1644" s="60">
        <v>47966</v>
      </c>
      <c r="D1644" s="60">
        <v>0</v>
      </c>
      <c r="E1644" s="60">
        <v>0</v>
      </c>
      <c r="F1644" s="60">
        <v>0</v>
      </c>
      <c r="G1644" s="60">
        <v>0</v>
      </c>
      <c r="H1644" s="60">
        <v>47966</v>
      </c>
      <c r="I1644" s="60">
        <v>-47966</v>
      </c>
      <c r="J1644" s="60">
        <v>0</v>
      </c>
      <c r="K1644" s="60">
        <v>0</v>
      </c>
      <c r="L1644" s="60">
        <v>0</v>
      </c>
      <c r="M1644" s="60">
        <v>0</v>
      </c>
      <c r="N1644" s="62">
        <v>0</v>
      </c>
    </row>
    <row r="1645" spans="1:14" ht="15" x14ac:dyDescent="0.3">
      <c r="A1645" s="54" t="s">
        <v>200</v>
      </c>
      <c r="B1645" s="55" t="s">
        <v>71</v>
      </c>
      <c r="C1645" s="60">
        <v>30332</v>
      </c>
      <c r="D1645" s="60">
        <v>0</v>
      </c>
      <c r="E1645" s="60">
        <v>0</v>
      </c>
      <c r="F1645" s="60">
        <v>0</v>
      </c>
      <c r="G1645" s="60">
        <v>0</v>
      </c>
      <c r="H1645" s="60">
        <v>30332</v>
      </c>
      <c r="I1645" s="60">
        <v>-30332</v>
      </c>
      <c r="J1645" s="60">
        <v>0</v>
      </c>
      <c r="K1645" s="60">
        <v>0</v>
      </c>
      <c r="L1645" s="60">
        <v>0</v>
      </c>
      <c r="M1645" s="60">
        <v>0</v>
      </c>
      <c r="N1645" s="62">
        <v>0</v>
      </c>
    </row>
    <row r="1646" spans="1:14" ht="15" x14ac:dyDescent="0.3">
      <c r="A1646" s="54" t="s">
        <v>200</v>
      </c>
      <c r="B1646" s="55" t="s">
        <v>39</v>
      </c>
      <c r="C1646" s="60">
        <v>26446</v>
      </c>
      <c r="D1646" s="60">
        <v>0</v>
      </c>
      <c r="E1646" s="60">
        <v>0</v>
      </c>
      <c r="F1646" s="60">
        <v>0</v>
      </c>
      <c r="G1646" s="60">
        <v>0</v>
      </c>
      <c r="H1646" s="60">
        <v>26446</v>
      </c>
      <c r="I1646" s="60">
        <v>-26446</v>
      </c>
      <c r="J1646" s="60">
        <v>0</v>
      </c>
      <c r="K1646" s="60">
        <v>0</v>
      </c>
      <c r="L1646" s="60">
        <v>0</v>
      </c>
      <c r="M1646" s="60">
        <v>0</v>
      </c>
      <c r="N1646" s="62">
        <v>0</v>
      </c>
    </row>
    <row r="1647" spans="1:14" ht="15" x14ac:dyDescent="0.3">
      <c r="A1647" s="54" t="s">
        <v>200</v>
      </c>
      <c r="B1647" s="55" t="s">
        <v>40</v>
      </c>
      <c r="C1647" s="60">
        <v>28290</v>
      </c>
      <c r="D1647" s="60">
        <v>0</v>
      </c>
      <c r="E1647" s="60">
        <v>0</v>
      </c>
      <c r="F1647" s="60">
        <v>0</v>
      </c>
      <c r="G1647" s="60">
        <v>0</v>
      </c>
      <c r="H1647" s="60">
        <v>28290</v>
      </c>
      <c r="I1647" s="60">
        <v>-28290</v>
      </c>
      <c r="J1647" s="60">
        <v>0</v>
      </c>
      <c r="K1647" s="60">
        <v>0</v>
      </c>
      <c r="L1647" s="60">
        <v>0</v>
      </c>
      <c r="M1647" s="60">
        <v>0</v>
      </c>
      <c r="N1647" s="62">
        <v>0</v>
      </c>
    </row>
    <row r="1648" spans="1:14" ht="15" x14ac:dyDescent="0.3">
      <c r="A1648" s="54" t="s">
        <v>200</v>
      </c>
      <c r="B1648" s="55" t="s">
        <v>41</v>
      </c>
      <c r="C1648" s="60">
        <v>9332</v>
      </c>
      <c r="D1648" s="60">
        <v>0</v>
      </c>
      <c r="E1648" s="60">
        <v>0</v>
      </c>
      <c r="F1648" s="60">
        <v>0</v>
      </c>
      <c r="G1648" s="60">
        <v>0</v>
      </c>
      <c r="H1648" s="60">
        <v>9332</v>
      </c>
      <c r="I1648" s="60">
        <v>-9332</v>
      </c>
      <c r="J1648" s="60">
        <v>0</v>
      </c>
      <c r="K1648" s="60">
        <v>0</v>
      </c>
      <c r="L1648" s="60">
        <v>0</v>
      </c>
      <c r="M1648" s="60">
        <v>0</v>
      </c>
      <c r="N1648" s="62">
        <v>0</v>
      </c>
    </row>
    <row r="1649" spans="1:14" ht="15" x14ac:dyDescent="0.3">
      <c r="A1649" s="54" t="s">
        <v>200</v>
      </c>
      <c r="B1649" s="55" t="s">
        <v>42</v>
      </c>
      <c r="C1649" s="60">
        <v>9090</v>
      </c>
      <c r="D1649" s="60">
        <v>0</v>
      </c>
      <c r="E1649" s="60">
        <v>0</v>
      </c>
      <c r="F1649" s="60">
        <v>0</v>
      </c>
      <c r="G1649" s="60">
        <v>0</v>
      </c>
      <c r="H1649" s="60">
        <v>9090</v>
      </c>
      <c r="I1649" s="60">
        <v>-9090</v>
      </c>
      <c r="J1649" s="60">
        <v>0</v>
      </c>
      <c r="K1649" s="60">
        <v>0</v>
      </c>
      <c r="L1649" s="60">
        <v>0</v>
      </c>
      <c r="M1649" s="60">
        <v>0</v>
      </c>
      <c r="N1649" s="62">
        <v>0</v>
      </c>
    </row>
    <row r="1650" spans="1:14" ht="15" x14ac:dyDescent="0.3">
      <c r="A1650" s="54" t="s">
        <v>200</v>
      </c>
      <c r="B1650" s="55" t="s">
        <v>43</v>
      </c>
      <c r="C1650" s="60">
        <v>7701</v>
      </c>
      <c r="D1650" s="60">
        <v>0</v>
      </c>
      <c r="E1650" s="60">
        <v>0</v>
      </c>
      <c r="F1650" s="60">
        <v>0</v>
      </c>
      <c r="G1650" s="60">
        <v>0</v>
      </c>
      <c r="H1650" s="60">
        <v>7701</v>
      </c>
      <c r="I1650" s="60">
        <v>-7701</v>
      </c>
      <c r="J1650" s="60">
        <v>0</v>
      </c>
      <c r="K1650" s="60">
        <v>0</v>
      </c>
      <c r="L1650" s="60">
        <v>0</v>
      </c>
      <c r="M1650" s="60">
        <v>0</v>
      </c>
      <c r="N1650" s="62">
        <v>0</v>
      </c>
    </row>
    <row r="1651" spans="1:14" ht="15" x14ac:dyDescent="0.3">
      <c r="A1651" s="54" t="s">
        <v>200</v>
      </c>
      <c r="B1651" s="55" t="s">
        <v>44</v>
      </c>
      <c r="C1651" s="60">
        <v>7168</v>
      </c>
      <c r="D1651" s="60">
        <v>0</v>
      </c>
      <c r="E1651" s="60">
        <v>0</v>
      </c>
      <c r="F1651" s="60">
        <v>0</v>
      </c>
      <c r="G1651" s="60">
        <v>0</v>
      </c>
      <c r="H1651" s="60">
        <v>7168</v>
      </c>
      <c r="I1651" s="60">
        <v>-7168</v>
      </c>
      <c r="J1651" s="60">
        <v>0</v>
      </c>
      <c r="K1651" s="60">
        <v>0</v>
      </c>
      <c r="L1651" s="60">
        <v>0</v>
      </c>
      <c r="M1651" s="60">
        <v>0</v>
      </c>
      <c r="N1651" s="62">
        <v>0</v>
      </c>
    </row>
    <row r="1652" spans="1:14" ht="15" x14ac:dyDescent="0.3">
      <c r="A1652" s="54" t="s">
        <v>200</v>
      </c>
      <c r="B1652" s="55" t="s">
        <v>45</v>
      </c>
      <c r="C1652" s="60">
        <v>6834</v>
      </c>
      <c r="D1652" s="60">
        <v>0</v>
      </c>
      <c r="E1652" s="60">
        <v>0</v>
      </c>
      <c r="F1652" s="60">
        <v>0</v>
      </c>
      <c r="G1652" s="60">
        <v>0</v>
      </c>
      <c r="H1652" s="60">
        <v>6834</v>
      </c>
      <c r="I1652" s="60">
        <v>-6834</v>
      </c>
      <c r="J1652" s="60">
        <v>0</v>
      </c>
      <c r="K1652" s="60">
        <v>0</v>
      </c>
      <c r="L1652" s="60">
        <v>0</v>
      </c>
      <c r="M1652" s="60">
        <v>0</v>
      </c>
      <c r="N1652" s="62">
        <v>0</v>
      </c>
    </row>
    <row r="1653" spans="1:14" ht="15" x14ac:dyDescent="0.3">
      <c r="A1653" s="54" t="s">
        <v>200</v>
      </c>
      <c r="B1653" s="55" t="s">
        <v>46</v>
      </c>
      <c r="C1653" s="60">
        <v>6188</v>
      </c>
      <c r="D1653" s="60">
        <v>0</v>
      </c>
      <c r="E1653" s="60">
        <v>0</v>
      </c>
      <c r="F1653" s="60">
        <v>0</v>
      </c>
      <c r="G1653" s="60">
        <v>0</v>
      </c>
      <c r="H1653" s="60">
        <v>6188</v>
      </c>
      <c r="I1653" s="60">
        <v>-6188</v>
      </c>
      <c r="J1653" s="60">
        <v>0</v>
      </c>
      <c r="K1653" s="60">
        <v>0</v>
      </c>
      <c r="L1653" s="60">
        <v>0</v>
      </c>
      <c r="M1653" s="60">
        <v>0</v>
      </c>
      <c r="N1653" s="62">
        <v>0</v>
      </c>
    </row>
    <row r="1654" spans="1:14" ht="15" x14ac:dyDescent="0.3">
      <c r="A1654" s="54" t="s">
        <v>200</v>
      </c>
      <c r="B1654" s="55" t="s">
        <v>47</v>
      </c>
      <c r="C1654" s="60">
        <v>1474</v>
      </c>
      <c r="D1654" s="60">
        <v>0</v>
      </c>
      <c r="E1654" s="60">
        <v>0</v>
      </c>
      <c r="F1654" s="60">
        <v>0</v>
      </c>
      <c r="G1654" s="60">
        <v>0</v>
      </c>
      <c r="H1654" s="60">
        <v>1474</v>
      </c>
      <c r="I1654" s="60">
        <v>-1474</v>
      </c>
      <c r="J1654" s="60">
        <v>0</v>
      </c>
      <c r="K1654" s="60">
        <v>0</v>
      </c>
      <c r="L1654" s="60">
        <v>0</v>
      </c>
      <c r="M1654" s="60">
        <v>0</v>
      </c>
      <c r="N1654" s="61">
        <v>0</v>
      </c>
    </row>
    <row r="1655" spans="1:14" ht="15" x14ac:dyDescent="0.3">
      <c r="A1655" s="54" t="s">
        <v>201</v>
      </c>
      <c r="B1655" s="55" t="s">
        <v>50</v>
      </c>
      <c r="C1655" s="60">
        <v>26670</v>
      </c>
      <c r="D1655" s="60">
        <v>0</v>
      </c>
      <c r="E1655" s="60">
        <v>0</v>
      </c>
      <c r="F1655" s="60">
        <v>0</v>
      </c>
      <c r="G1655" s="60">
        <v>0</v>
      </c>
      <c r="H1655" s="60">
        <v>26670</v>
      </c>
      <c r="I1655" s="60">
        <v>-26670</v>
      </c>
      <c r="J1655" s="60">
        <v>0</v>
      </c>
      <c r="K1655" s="60">
        <v>13014</v>
      </c>
      <c r="L1655" s="60">
        <v>-13014</v>
      </c>
      <c r="M1655" s="60">
        <v>0</v>
      </c>
      <c r="N1655" s="61">
        <v>0</v>
      </c>
    </row>
    <row r="1656" spans="1:14" ht="15" x14ac:dyDescent="0.3">
      <c r="A1656" s="54" t="s">
        <v>201</v>
      </c>
      <c r="B1656" s="55" t="s">
        <v>51</v>
      </c>
      <c r="C1656" s="60">
        <v>76456</v>
      </c>
      <c r="D1656" s="60">
        <v>-462</v>
      </c>
      <c r="E1656" s="60">
        <v>0</v>
      </c>
      <c r="F1656" s="60">
        <v>0</v>
      </c>
      <c r="G1656" s="60">
        <v>0</v>
      </c>
      <c r="H1656" s="60">
        <v>75994</v>
      </c>
      <c r="I1656" s="60">
        <v>-75994</v>
      </c>
      <c r="J1656" s="60">
        <v>0</v>
      </c>
      <c r="K1656" s="60">
        <v>280</v>
      </c>
      <c r="L1656" s="60">
        <v>-280</v>
      </c>
      <c r="M1656" s="60">
        <v>0</v>
      </c>
      <c r="N1656" s="61">
        <v>0</v>
      </c>
    </row>
    <row r="1657" spans="1:14" ht="15" x14ac:dyDescent="0.3">
      <c r="A1657" s="54" t="s">
        <v>201</v>
      </c>
      <c r="B1657" s="55" t="s">
        <v>52</v>
      </c>
      <c r="C1657" s="60">
        <v>173723</v>
      </c>
      <c r="D1657" s="60">
        <v>0</v>
      </c>
      <c r="E1657" s="60">
        <v>0</v>
      </c>
      <c r="F1657" s="60">
        <v>0</v>
      </c>
      <c r="G1657" s="60">
        <v>0</v>
      </c>
      <c r="H1657" s="60">
        <v>173723</v>
      </c>
      <c r="I1657" s="60">
        <v>-173723</v>
      </c>
      <c r="J1657" s="60">
        <v>0</v>
      </c>
      <c r="K1657" s="60">
        <v>0</v>
      </c>
      <c r="L1657" s="60">
        <v>0</v>
      </c>
      <c r="M1657" s="60">
        <v>0</v>
      </c>
      <c r="N1657" s="61">
        <v>0</v>
      </c>
    </row>
    <row r="1658" spans="1:14" ht="15" x14ac:dyDescent="0.3">
      <c r="A1658" s="54" t="s">
        <v>201</v>
      </c>
      <c r="B1658" s="55" t="s">
        <v>53</v>
      </c>
      <c r="C1658" s="60">
        <v>127362</v>
      </c>
      <c r="D1658" s="60">
        <v>-248</v>
      </c>
      <c r="E1658" s="60">
        <v>0</v>
      </c>
      <c r="F1658" s="60">
        <v>0</v>
      </c>
      <c r="G1658" s="60">
        <v>0</v>
      </c>
      <c r="H1658" s="60">
        <v>127114</v>
      </c>
      <c r="I1658" s="60">
        <v>-127114</v>
      </c>
      <c r="J1658" s="60">
        <v>0</v>
      </c>
      <c r="K1658" s="60">
        <v>0</v>
      </c>
      <c r="L1658" s="60">
        <v>0</v>
      </c>
      <c r="M1658" s="60">
        <v>0</v>
      </c>
      <c r="N1658" s="61">
        <v>0</v>
      </c>
    </row>
    <row r="1659" spans="1:14" ht="15" x14ac:dyDescent="0.3">
      <c r="A1659" s="54" t="s">
        <v>201</v>
      </c>
      <c r="B1659" s="55" t="s">
        <v>54</v>
      </c>
      <c r="C1659" s="60">
        <v>30587</v>
      </c>
      <c r="D1659" s="60">
        <v>0</v>
      </c>
      <c r="E1659" s="60">
        <v>0</v>
      </c>
      <c r="F1659" s="60">
        <v>0</v>
      </c>
      <c r="G1659" s="60">
        <v>0</v>
      </c>
      <c r="H1659" s="60">
        <v>30587</v>
      </c>
      <c r="I1659" s="60">
        <v>-30587</v>
      </c>
      <c r="J1659" s="60">
        <v>0</v>
      </c>
      <c r="K1659" s="60">
        <v>0</v>
      </c>
      <c r="L1659" s="60">
        <v>0</v>
      </c>
      <c r="M1659" s="60">
        <v>0</v>
      </c>
      <c r="N1659" s="61">
        <v>0</v>
      </c>
    </row>
    <row r="1660" spans="1:14" ht="15" x14ac:dyDescent="0.3">
      <c r="A1660" s="54" t="s">
        <v>201</v>
      </c>
      <c r="B1660" s="55" t="s">
        <v>55</v>
      </c>
      <c r="C1660" s="60">
        <v>198412</v>
      </c>
      <c r="D1660" s="60">
        <v>0</v>
      </c>
      <c r="E1660" s="60">
        <v>0</v>
      </c>
      <c r="F1660" s="60">
        <v>0</v>
      </c>
      <c r="G1660" s="60">
        <v>0</v>
      </c>
      <c r="H1660" s="60">
        <v>198412</v>
      </c>
      <c r="I1660" s="60">
        <v>-198412</v>
      </c>
      <c r="J1660" s="60">
        <v>0</v>
      </c>
      <c r="K1660" s="60">
        <v>0</v>
      </c>
      <c r="L1660" s="60">
        <v>0</v>
      </c>
      <c r="M1660" s="60">
        <v>0</v>
      </c>
      <c r="N1660" s="61">
        <v>0</v>
      </c>
    </row>
    <row r="1661" spans="1:14" ht="15" x14ac:dyDescent="0.3">
      <c r="A1661" s="54" t="s">
        <v>202</v>
      </c>
      <c r="B1661" s="55" t="s">
        <v>382</v>
      </c>
      <c r="C1661" s="60">
        <v>3247964</v>
      </c>
      <c r="D1661" s="60">
        <v>0</v>
      </c>
      <c r="E1661" s="60">
        <v>0</v>
      </c>
      <c r="F1661" s="60">
        <v>0</v>
      </c>
      <c r="G1661" s="60">
        <v>0</v>
      </c>
      <c r="H1661" s="60">
        <v>3247964</v>
      </c>
      <c r="I1661" s="60">
        <v>0</v>
      </c>
      <c r="J1661" s="60">
        <v>3247964</v>
      </c>
      <c r="K1661" s="60">
        <v>0</v>
      </c>
      <c r="L1661" s="60">
        <v>0</v>
      </c>
      <c r="M1661" s="60">
        <v>0</v>
      </c>
      <c r="N1661" s="61">
        <v>3247964</v>
      </c>
    </row>
    <row r="1662" spans="1:14" ht="15" x14ac:dyDescent="0.3">
      <c r="A1662" s="54" t="s">
        <v>202</v>
      </c>
      <c r="B1662" s="55" t="s">
        <v>383</v>
      </c>
      <c r="C1662" s="60">
        <v>2832066</v>
      </c>
      <c r="D1662" s="60">
        <v>0</v>
      </c>
      <c r="E1662" s="60">
        <v>0</v>
      </c>
      <c r="F1662" s="60">
        <v>0</v>
      </c>
      <c r="G1662" s="60">
        <v>-1757</v>
      </c>
      <c r="H1662" s="60">
        <v>2830309</v>
      </c>
      <c r="I1662" s="60">
        <v>-2374000</v>
      </c>
      <c r="J1662" s="60">
        <v>456309</v>
      </c>
      <c r="K1662" s="60">
        <v>0</v>
      </c>
      <c r="L1662" s="60">
        <v>0</v>
      </c>
      <c r="M1662" s="60">
        <v>0</v>
      </c>
      <c r="N1662" s="61">
        <v>456309</v>
      </c>
    </row>
    <row r="1663" spans="1:14" ht="15" x14ac:dyDescent="0.3">
      <c r="A1663" s="54" t="s">
        <v>202</v>
      </c>
      <c r="B1663" s="55" t="s">
        <v>363</v>
      </c>
      <c r="C1663" s="60">
        <v>2429087</v>
      </c>
      <c r="D1663" s="60">
        <v>-3706</v>
      </c>
      <c r="E1663" s="60">
        <v>0</v>
      </c>
      <c r="F1663" s="60">
        <v>0</v>
      </c>
      <c r="G1663" s="60">
        <v>0</v>
      </c>
      <c r="H1663" s="60">
        <v>2425381</v>
      </c>
      <c r="I1663" s="60">
        <v>-2425381</v>
      </c>
      <c r="J1663" s="60">
        <v>0</v>
      </c>
      <c r="K1663" s="60">
        <v>0</v>
      </c>
      <c r="L1663" s="60">
        <v>0</v>
      </c>
      <c r="M1663" s="60">
        <v>0</v>
      </c>
      <c r="N1663" s="61">
        <v>0</v>
      </c>
    </row>
    <row r="1664" spans="1:14" ht="15" x14ac:dyDescent="0.3">
      <c r="A1664" s="54" t="s">
        <v>202</v>
      </c>
      <c r="B1664" s="55" t="s">
        <v>361</v>
      </c>
      <c r="C1664" s="60">
        <v>2148896</v>
      </c>
      <c r="D1664" s="60">
        <v>-5727</v>
      </c>
      <c r="E1664" s="60">
        <v>0</v>
      </c>
      <c r="F1664" s="60">
        <v>0</v>
      </c>
      <c r="G1664" s="60">
        <v>0</v>
      </c>
      <c r="H1664" s="60">
        <v>2143169</v>
      </c>
      <c r="I1664" s="60">
        <v>-2143169</v>
      </c>
      <c r="J1664" s="60">
        <v>0</v>
      </c>
      <c r="K1664" s="60">
        <v>0</v>
      </c>
      <c r="L1664" s="60">
        <v>0</v>
      </c>
      <c r="M1664" s="60">
        <v>0</v>
      </c>
      <c r="N1664" s="61">
        <v>0</v>
      </c>
    </row>
    <row r="1665" spans="1:14" ht="15" x14ac:dyDescent="0.3">
      <c r="A1665" s="54" t="s">
        <v>202</v>
      </c>
      <c r="B1665" s="55" t="s">
        <v>355</v>
      </c>
      <c r="C1665" s="60">
        <v>1562168</v>
      </c>
      <c r="D1665" s="60">
        <v>-682</v>
      </c>
      <c r="E1665" s="60">
        <v>0</v>
      </c>
      <c r="F1665" s="60">
        <v>0</v>
      </c>
      <c r="G1665" s="60">
        <v>0</v>
      </c>
      <c r="H1665" s="60">
        <v>1561486</v>
      </c>
      <c r="I1665" s="60">
        <v>-1561486</v>
      </c>
      <c r="J1665" s="60">
        <v>0</v>
      </c>
      <c r="K1665" s="60">
        <v>0</v>
      </c>
      <c r="L1665" s="60">
        <v>0</v>
      </c>
      <c r="M1665" s="60">
        <v>0</v>
      </c>
      <c r="N1665" s="61">
        <v>0</v>
      </c>
    </row>
    <row r="1666" spans="1:14" ht="15" x14ac:dyDescent="0.3">
      <c r="A1666" s="54" t="s">
        <v>202</v>
      </c>
      <c r="B1666" s="55" t="s">
        <v>64</v>
      </c>
      <c r="C1666" s="60">
        <v>1595889</v>
      </c>
      <c r="D1666" s="60">
        <v>-5276</v>
      </c>
      <c r="E1666" s="60">
        <v>0</v>
      </c>
      <c r="F1666" s="60">
        <v>0</v>
      </c>
      <c r="G1666" s="60">
        <v>0</v>
      </c>
      <c r="H1666" s="60">
        <v>1590613</v>
      </c>
      <c r="I1666" s="60">
        <v>-1590613</v>
      </c>
      <c r="J1666" s="60">
        <v>0</v>
      </c>
      <c r="K1666" s="60">
        <v>9073</v>
      </c>
      <c r="L1666" s="60">
        <v>-9073</v>
      </c>
      <c r="M1666" s="60">
        <v>0</v>
      </c>
      <c r="N1666" s="61">
        <v>0</v>
      </c>
    </row>
    <row r="1667" spans="1:14" ht="15" x14ac:dyDescent="0.3">
      <c r="A1667" s="54" t="s">
        <v>202</v>
      </c>
      <c r="B1667" s="55" t="s">
        <v>65</v>
      </c>
      <c r="C1667" s="60">
        <v>1344030</v>
      </c>
      <c r="D1667" s="60">
        <v>-5756</v>
      </c>
      <c r="E1667" s="60">
        <v>0</v>
      </c>
      <c r="F1667" s="60">
        <v>0</v>
      </c>
      <c r="G1667" s="60">
        <v>0</v>
      </c>
      <c r="H1667" s="60">
        <v>1338274</v>
      </c>
      <c r="I1667" s="60">
        <v>-1338274</v>
      </c>
      <c r="J1667" s="60">
        <v>0</v>
      </c>
      <c r="K1667" s="60">
        <v>0</v>
      </c>
      <c r="L1667" s="60">
        <v>0</v>
      </c>
      <c r="M1667" s="60">
        <v>0</v>
      </c>
      <c r="N1667" s="61">
        <v>0</v>
      </c>
    </row>
    <row r="1668" spans="1:14" ht="15" x14ac:dyDescent="0.3">
      <c r="A1668" s="54" t="s">
        <v>202</v>
      </c>
      <c r="B1668" s="55" t="s">
        <v>66</v>
      </c>
      <c r="C1668" s="60">
        <v>1381267</v>
      </c>
      <c r="D1668" s="60">
        <v>-18150</v>
      </c>
      <c r="E1668" s="60">
        <v>0</v>
      </c>
      <c r="F1668" s="60">
        <v>0</v>
      </c>
      <c r="G1668" s="60">
        <v>0</v>
      </c>
      <c r="H1668" s="60">
        <v>1363117</v>
      </c>
      <c r="I1668" s="60">
        <v>-1363117</v>
      </c>
      <c r="J1668" s="60">
        <v>0</v>
      </c>
      <c r="K1668" s="60">
        <v>0</v>
      </c>
      <c r="L1668" s="60">
        <v>0</v>
      </c>
      <c r="M1668" s="60">
        <v>0</v>
      </c>
      <c r="N1668" s="61">
        <v>0</v>
      </c>
    </row>
    <row r="1669" spans="1:14" ht="15" x14ac:dyDescent="0.3">
      <c r="A1669" s="54" t="s">
        <v>202</v>
      </c>
      <c r="B1669" s="55" t="s">
        <v>38</v>
      </c>
      <c r="C1669" s="60">
        <v>1281035</v>
      </c>
      <c r="D1669" s="60">
        <v>-14183</v>
      </c>
      <c r="E1669" s="60">
        <v>0</v>
      </c>
      <c r="F1669" s="60">
        <v>0</v>
      </c>
      <c r="G1669" s="60">
        <v>0</v>
      </c>
      <c r="H1669" s="60">
        <v>1266852</v>
      </c>
      <c r="I1669" s="60">
        <v>-1266852</v>
      </c>
      <c r="J1669" s="60">
        <v>0</v>
      </c>
      <c r="K1669" s="60">
        <v>0</v>
      </c>
      <c r="L1669" s="60">
        <v>0</v>
      </c>
      <c r="M1669" s="60">
        <v>0</v>
      </c>
      <c r="N1669" s="61">
        <v>0</v>
      </c>
    </row>
    <row r="1670" spans="1:14" ht="15" x14ac:dyDescent="0.3">
      <c r="A1670" s="54" t="s">
        <v>203</v>
      </c>
      <c r="B1670" s="55" t="s">
        <v>47</v>
      </c>
      <c r="C1670" s="60">
        <v>177184</v>
      </c>
      <c r="D1670" s="60">
        <v>0</v>
      </c>
      <c r="E1670" s="60">
        <v>0</v>
      </c>
      <c r="F1670" s="60">
        <v>0</v>
      </c>
      <c r="G1670" s="60">
        <v>0</v>
      </c>
      <c r="H1670" s="60">
        <v>177184</v>
      </c>
      <c r="I1670" s="60">
        <v>-177184</v>
      </c>
      <c r="J1670" s="60">
        <v>0</v>
      </c>
      <c r="K1670" s="60">
        <v>0</v>
      </c>
      <c r="L1670" s="60">
        <v>0</v>
      </c>
      <c r="M1670" s="60">
        <v>0</v>
      </c>
      <c r="N1670" s="61">
        <v>0</v>
      </c>
    </row>
    <row r="1671" spans="1:14" ht="15" x14ac:dyDescent="0.3">
      <c r="A1671" s="54" t="s">
        <v>203</v>
      </c>
      <c r="B1671" s="55" t="s">
        <v>48</v>
      </c>
      <c r="C1671" s="60">
        <v>97483</v>
      </c>
      <c r="D1671" s="60">
        <v>-390</v>
      </c>
      <c r="E1671" s="60">
        <v>0</v>
      </c>
      <c r="F1671" s="60">
        <v>0</v>
      </c>
      <c r="G1671" s="60">
        <v>0</v>
      </c>
      <c r="H1671" s="60">
        <v>97093</v>
      </c>
      <c r="I1671" s="60">
        <v>-97093</v>
      </c>
      <c r="J1671" s="60">
        <v>0</v>
      </c>
      <c r="K1671" s="60">
        <v>2132</v>
      </c>
      <c r="L1671" s="60">
        <v>-2132</v>
      </c>
      <c r="M1671" s="60">
        <v>0</v>
      </c>
      <c r="N1671" s="63">
        <v>0</v>
      </c>
    </row>
    <row r="1672" spans="1:14" ht="15" x14ac:dyDescent="0.3">
      <c r="A1672" s="55" t="s">
        <v>203</v>
      </c>
      <c r="B1672" s="55" t="s">
        <v>49</v>
      </c>
      <c r="C1672" s="60">
        <v>104440</v>
      </c>
      <c r="D1672" s="60">
        <v>-1205</v>
      </c>
      <c r="E1672" s="60">
        <v>0</v>
      </c>
      <c r="F1672" s="60">
        <v>0</v>
      </c>
      <c r="G1672" s="60">
        <v>0</v>
      </c>
      <c r="H1672" s="60">
        <v>103235</v>
      </c>
      <c r="I1672" s="60">
        <v>-103235</v>
      </c>
      <c r="J1672" s="60">
        <v>0</v>
      </c>
      <c r="K1672" s="60">
        <v>18500</v>
      </c>
      <c r="L1672" s="60">
        <v>-18500</v>
      </c>
      <c r="M1672" s="60">
        <v>0</v>
      </c>
      <c r="N1672" s="59">
        <v>0</v>
      </c>
    </row>
    <row r="1673" spans="1:14" ht="15" x14ac:dyDescent="0.3">
      <c r="A1673" s="55" t="s">
        <v>203</v>
      </c>
      <c r="B1673" s="55" t="s">
        <v>50</v>
      </c>
      <c r="C1673" s="60">
        <v>212634</v>
      </c>
      <c r="D1673" s="60">
        <v>-1000</v>
      </c>
      <c r="E1673" s="60">
        <v>0</v>
      </c>
      <c r="F1673" s="60">
        <v>0</v>
      </c>
      <c r="G1673" s="60">
        <v>0</v>
      </c>
      <c r="H1673" s="60">
        <v>211634</v>
      </c>
      <c r="I1673" s="60">
        <v>-211634</v>
      </c>
      <c r="J1673" s="60">
        <v>0</v>
      </c>
      <c r="K1673" s="60">
        <v>1320</v>
      </c>
      <c r="L1673" s="60">
        <v>-1320</v>
      </c>
      <c r="M1673" s="60">
        <v>0</v>
      </c>
      <c r="N1673" s="59">
        <v>0</v>
      </c>
    </row>
    <row r="1674" spans="1:14" ht="15" x14ac:dyDescent="0.3">
      <c r="A1674" s="55" t="s">
        <v>203</v>
      </c>
      <c r="B1674" s="55" t="s">
        <v>51</v>
      </c>
      <c r="C1674" s="60">
        <v>110222</v>
      </c>
      <c r="D1674" s="60">
        <v>-1328</v>
      </c>
      <c r="E1674" s="60">
        <v>0</v>
      </c>
      <c r="F1674" s="60">
        <v>0</v>
      </c>
      <c r="G1674" s="60">
        <v>0</v>
      </c>
      <c r="H1674" s="60">
        <v>108894</v>
      </c>
      <c r="I1674" s="60">
        <v>-108894</v>
      </c>
      <c r="J1674" s="60">
        <v>0</v>
      </c>
      <c r="K1674" s="60">
        <v>0</v>
      </c>
      <c r="L1674" s="60">
        <v>0</v>
      </c>
      <c r="M1674" s="60">
        <v>0</v>
      </c>
      <c r="N1674" s="59">
        <v>0</v>
      </c>
    </row>
    <row r="1675" spans="1:14" ht="15" x14ac:dyDescent="0.3">
      <c r="A1675" s="55" t="s">
        <v>203</v>
      </c>
      <c r="B1675" s="55" t="s">
        <v>52</v>
      </c>
      <c r="C1675" s="60">
        <v>119409</v>
      </c>
      <c r="D1675" s="60">
        <v>-1092</v>
      </c>
      <c r="E1675" s="60">
        <v>0</v>
      </c>
      <c r="F1675" s="60">
        <v>0</v>
      </c>
      <c r="G1675" s="60">
        <v>0</v>
      </c>
      <c r="H1675" s="60">
        <v>118317</v>
      </c>
      <c r="I1675" s="60">
        <v>-118317</v>
      </c>
      <c r="J1675" s="60">
        <v>0</v>
      </c>
      <c r="K1675" s="60">
        <v>0</v>
      </c>
      <c r="L1675" s="60">
        <v>0</v>
      </c>
      <c r="M1675" s="60">
        <v>0</v>
      </c>
      <c r="N1675" s="59">
        <v>0</v>
      </c>
    </row>
    <row r="1676" spans="1:14" ht="15" x14ac:dyDescent="0.3">
      <c r="A1676" s="55" t="s">
        <v>203</v>
      </c>
      <c r="B1676" s="55" t="s">
        <v>53</v>
      </c>
      <c r="C1676" s="60">
        <v>221934</v>
      </c>
      <c r="D1676" s="60">
        <v>-1174</v>
      </c>
      <c r="E1676" s="60">
        <v>0</v>
      </c>
      <c r="F1676" s="60">
        <v>0</v>
      </c>
      <c r="G1676" s="60">
        <v>0</v>
      </c>
      <c r="H1676" s="60">
        <v>220760</v>
      </c>
      <c r="I1676" s="60">
        <v>-220760</v>
      </c>
      <c r="J1676" s="60">
        <v>0</v>
      </c>
      <c r="K1676" s="60">
        <v>0</v>
      </c>
      <c r="L1676" s="60">
        <v>0</v>
      </c>
      <c r="M1676" s="60">
        <v>0</v>
      </c>
      <c r="N1676" s="59">
        <v>0</v>
      </c>
    </row>
    <row r="1677" spans="1:14" ht="15" x14ac:dyDescent="0.3">
      <c r="A1677" s="55" t="s">
        <v>204</v>
      </c>
      <c r="B1677" s="55" t="s">
        <v>51</v>
      </c>
      <c r="C1677" s="60">
        <v>95889</v>
      </c>
      <c r="D1677" s="60">
        <v>0</v>
      </c>
      <c r="E1677" s="60">
        <v>0</v>
      </c>
      <c r="F1677" s="60">
        <v>0</v>
      </c>
      <c r="G1677" s="60">
        <v>0</v>
      </c>
      <c r="H1677" s="60">
        <v>95889</v>
      </c>
      <c r="I1677" s="60">
        <v>-95889</v>
      </c>
      <c r="J1677" s="60">
        <v>0</v>
      </c>
      <c r="K1677" s="60">
        <v>0</v>
      </c>
      <c r="L1677" s="60">
        <v>0</v>
      </c>
      <c r="M1677" s="60">
        <v>0</v>
      </c>
      <c r="N1677" s="59">
        <v>0</v>
      </c>
    </row>
    <row r="1678" spans="1:14" ht="15" x14ac:dyDescent="0.3">
      <c r="A1678" s="55" t="s">
        <v>204</v>
      </c>
      <c r="B1678" s="55" t="s">
        <v>52</v>
      </c>
      <c r="C1678" s="60">
        <v>87631</v>
      </c>
      <c r="D1678" s="60">
        <v>-1000</v>
      </c>
      <c r="E1678" s="60">
        <v>0</v>
      </c>
      <c r="F1678" s="60">
        <v>0</v>
      </c>
      <c r="G1678" s="60">
        <v>0</v>
      </c>
      <c r="H1678" s="60">
        <v>86631</v>
      </c>
      <c r="I1678" s="60">
        <v>-86631</v>
      </c>
      <c r="J1678" s="60">
        <v>0</v>
      </c>
      <c r="K1678" s="60">
        <v>0</v>
      </c>
      <c r="L1678" s="60">
        <v>0</v>
      </c>
      <c r="M1678" s="60">
        <v>0</v>
      </c>
      <c r="N1678" s="59">
        <v>0</v>
      </c>
    </row>
    <row r="1679" spans="1:14" ht="15" x14ac:dyDescent="0.3">
      <c r="A1679" s="55" t="s">
        <v>204</v>
      </c>
      <c r="B1679" s="55" t="s">
        <v>57</v>
      </c>
      <c r="C1679" s="60">
        <v>267601</v>
      </c>
      <c r="D1679" s="60">
        <v>-468</v>
      </c>
      <c r="E1679" s="60">
        <v>0</v>
      </c>
      <c r="F1679" s="60">
        <v>0</v>
      </c>
      <c r="G1679" s="60">
        <v>0</v>
      </c>
      <c r="H1679" s="60">
        <v>267133</v>
      </c>
      <c r="I1679" s="60">
        <v>-267133</v>
      </c>
      <c r="J1679" s="60">
        <v>0</v>
      </c>
      <c r="K1679" s="60">
        <v>0</v>
      </c>
      <c r="L1679" s="60">
        <v>0</v>
      </c>
      <c r="M1679" s="60">
        <v>0</v>
      </c>
      <c r="N1679" s="59">
        <v>0</v>
      </c>
    </row>
    <row r="1680" spans="1:14" ht="15" x14ac:dyDescent="0.3">
      <c r="A1680" s="55" t="s">
        <v>358</v>
      </c>
      <c r="B1680" s="55" t="s">
        <v>382</v>
      </c>
      <c r="C1680" s="60">
        <v>3104599</v>
      </c>
      <c r="D1680" s="60">
        <v>0</v>
      </c>
      <c r="E1680" s="60">
        <v>0</v>
      </c>
      <c r="F1680" s="60">
        <v>0</v>
      </c>
      <c r="G1680" s="60">
        <v>-7643</v>
      </c>
      <c r="H1680" s="60">
        <v>3096956</v>
      </c>
      <c r="I1680" s="60">
        <v>0</v>
      </c>
      <c r="J1680" s="60">
        <v>3096956</v>
      </c>
      <c r="K1680" s="60">
        <v>0</v>
      </c>
      <c r="L1680" s="60">
        <v>0</v>
      </c>
      <c r="M1680" s="60">
        <v>0</v>
      </c>
      <c r="N1680" s="59">
        <v>3096956</v>
      </c>
    </row>
    <row r="1681" spans="1:14" ht="15" x14ac:dyDescent="0.3">
      <c r="A1681" s="55" t="s">
        <v>358</v>
      </c>
      <c r="B1681" s="55" t="s">
        <v>383</v>
      </c>
      <c r="C1681" s="60">
        <v>2510169</v>
      </c>
      <c r="D1681" s="60">
        <v>0</v>
      </c>
      <c r="E1681" s="60">
        <v>-39431</v>
      </c>
      <c r="F1681" s="60">
        <v>0</v>
      </c>
      <c r="G1681" s="60">
        <v>-7737</v>
      </c>
      <c r="H1681" s="60">
        <v>2463001</v>
      </c>
      <c r="I1681" s="60">
        <v>-2287000</v>
      </c>
      <c r="J1681" s="60">
        <v>176001</v>
      </c>
      <c r="K1681" s="60">
        <v>0</v>
      </c>
      <c r="L1681" s="60">
        <v>0</v>
      </c>
      <c r="M1681" s="60">
        <v>0</v>
      </c>
      <c r="N1681" s="59">
        <v>176001</v>
      </c>
    </row>
    <row r="1682" spans="1:14" ht="15" x14ac:dyDescent="0.3">
      <c r="A1682" s="55" t="s">
        <v>358</v>
      </c>
      <c r="B1682" s="55" t="s">
        <v>363</v>
      </c>
      <c r="C1682" s="60">
        <v>2232252</v>
      </c>
      <c r="D1682" s="60">
        <v>-17845</v>
      </c>
      <c r="E1682" s="60">
        <v>0</v>
      </c>
      <c r="F1682" s="60">
        <v>0</v>
      </c>
      <c r="G1682" s="60">
        <v>0</v>
      </c>
      <c r="H1682" s="60">
        <v>2214407</v>
      </c>
      <c r="I1682" s="60">
        <v>-2214407</v>
      </c>
      <c r="J1682" s="60">
        <v>0</v>
      </c>
      <c r="K1682" s="60">
        <v>16061</v>
      </c>
      <c r="L1682" s="60">
        <v>-16061</v>
      </c>
      <c r="M1682" s="60">
        <v>0</v>
      </c>
      <c r="N1682" s="59">
        <v>0</v>
      </c>
    </row>
    <row r="1683" spans="1:14" ht="15" x14ac:dyDescent="0.3">
      <c r="A1683" s="55" t="s">
        <v>358</v>
      </c>
      <c r="B1683" s="55" t="s">
        <v>361</v>
      </c>
      <c r="C1683" s="60">
        <v>3243292</v>
      </c>
      <c r="D1683" s="60">
        <v>-112334</v>
      </c>
      <c r="E1683" s="60">
        <v>0</v>
      </c>
      <c r="F1683" s="60">
        <v>0</v>
      </c>
      <c r="G1683" s="60">
        <v>0</v>
      </c>
      <c r="H1683" s="60">
        <v>3130958</v>
      </c>
      <c r="I1683" s="60">
        <v>-3130958</v>
      </c>
      <c r="J1683" s="60">
        <v>0</v>
      </c>
      <c r="K1683" s="60">
        <v>108082</v>
      </c>
      <c r="L1683" s="60">
        <v>-108082</v>
      </c>
      <c r="M1683" s="60">
        <v>0</v>
      </c>
      <c r="N1683" s="59">
        <v>0</v>
      </c>
    </row>
    <row r="1684" spans="1:14" ht="15" x14ac:dyDescent="0.3">
      <c r="A1684" s="55" t="s">
        <v>358</v>
      </c>
      <c r="B1684" s="55" t="s">
        <v>355</v>
      </c>
      <c r="C1684" s="60">
        <v>2876740</v>
      </c>
      <c r="D1684" s="60">
        <v>-41492</v>
      </c>
      <c r="E1684" s="60">
        <v>0</v>
      </c>
      <c r="F1684" s="60">
        <v>0</v>
      </c>
      <c r="G1684" s="60">
        <v>0</v>
      </c>
      <c r="H1684" s="60">
        <v>2835248</v>
      </c>
      <c r="I1684" s="60">
        <v>-2835248</v>
      </c>
      <c r="J1684" s="60">
        <v>0</v>
      </c>
      <c r="K1684" s="60">
        <v>40617</v>
      </c>
      <c r="L1684" s="60">
        <v>-40617</v>
      </c>
      <c r="M1684" s="60">
        <v>0</v>
      </c>
      <c r="N1684" s="59">
        <v>0</v>
      </c>
    </row>
    <row r="1685" spans="1:14" ht="15" x14ac:dyDescent="0.3">
      <c r="A1685" s="55" t="s">
        <v>358</v>
      </c>
      <c r="B1685" s="55" t="s">
        <v>64</v>
      </c>
      <c r="C1685" s="60">
        <v>2885354</v>
      </c>
      <c r="D1685" s="60">
        <v>-18130</v>
      </c>
      <c r="E1685" s="60">
        <v>0</v>
      </c>
      <c r="F1685" s="60">
        <v>0</v>
      </c>
      <c r="G1685" s="60">
        <v>0</v>
      </c>
      <c r="H1685" s="60">
        <v>2867224</v>
      </c>
      <c r="I1685" s="60">
        <v>-2867224</v>
      </c>
      <c r="J1685" s="60">
        <v>0</v>
      </c>
      <c r="K1685" s="60">
        <v>0</v>
      </c>
      <c r="L1685" s="60">
        <v>0</v>
      </c>
      <c r="M1685" s="60">
        <v>0</v>
      </c>
      <c r="N1685" s="59">
        <v>0</v>
      </c>
    </row>
    <row r="1686" spans="1:14" ht="15" x14ac:dyDescent="0.3">
      <c r="A1686" s="55" t="s">
        <v>358</v>
      </c>
      <c r="B1686" s="55" t="s">
        <v>65</v>
      </c>
      <c r="C1686" s="60">
        <v>121701</v>
      </c>
      <c r="D1686" s="60">
        <v>-3988</v>
      </c>
      <c r="E1686" s="60">
        <v>0</v>
      </c>
      <c r="F1686" s="60">
        <v>0</v>
      </c>
      <c r="G1686" s="60">
        <v>0</v>
      </c>
      <c r="H1686" s="60">
        <v>117713</v>
      </c>
      <c r="I1686" s="60">
        <v>-117713</v>
      </c>
      <c r="J1686" s="60">
        <v>0</v>
      </c>
      <c r="K1686" s="60">
        <v>0</v>
      </c>
      <c r="L1686" s="60">
        <v>0</v>
      </c>
      <c r="M1686" s="60">
        <v>0</v>
      </c>
      <c r="N1686" s="59">
        <v>0</v>
      </c>
    </row>
    <row r="1687" spans="1:14" ht="15" x14ac:dyDescent="0.3">
      <c r="A1687" s="55" t="s">
        <v>205</v>
      </c>
      <c r="B1687" s="55" t="s">
        <v>70</v>
      </c>
      <c r="C1687" s="60">
        <v>2510091</v>
      </c>
      <c r="D1687" s="60">
        <v>-10000</v>
      </c>
      <c r="E1687" s="60">
        <v>0</v>
      </c>
      <c r="F1687" s="60">
        <v>0</v>
      </c>
      <c r="G1687" s="60">
        <v>0</v>
      </c>
      <c r="H1687" s="60">
        <v>2500091</v>
      </c>
      <c r="I1687" s="60">
        <v>0</v>
      </c>
      <c r="J1687" s="60">
        <v>2500091</v>
      </c>
      <c r="K1687" s="60">
        <v>0</v>
      </c>
      <c r="L1687" s="60">
        <v>0</v>
      </c>
      <c r="M1687" s="60">
        <v>0</v>
      </c>
      <c r="N1687" s="59">
        <v>2500091</v>
      </c>
    </row>
    <row r="1688" spans="1:14" ht="15" x14ac:dyDescent="0.3">
      <c r="A1688" s="55" t="s">
        <v>205</v>
      </c>
      <c r="B1688" s="55" t="s">
        <v>71</v>
      </c>
      <c r="C1688" s="60">
        <v>658320</v>
      </c>
      <c r="D1688" s="60">
        <v>-8995</v>
      </c>
      <c r="E1688" s="60">
        <v>0</v>
      </c>
      <c r="F1688" s="60">
        <v>0</v>
      </c>
      <c r="G1688" s="60">
        <v>0</v>
      </c>
      <c r="H1688" s="60">
        <v>649325</v>
      </c>
      <c r="I1688" s="60">
        <v>0</v>
      </c>
      <c r="J1688" s="60">
        <v>649325</v>
      </c>
      <c r="K1688" s="60">
        <v>0</v>
      </c>
      <c r="L1688" s="60">
        <v>0</v>
      </c>
      <c r="M1688" s="60">
        <v>0</v>
      </c>
      <c r="N1688" s="59">
        <v>649325</v>
      </c>
    </row>
    <row r="1689" spans="1:14" ht="15" x14ac:dyDescent="0.3">
      <c r="A1689" s="55" t="s">
        <v>205</v>
      </c>
      <c r="B1689" s="55" t="s">
        <v>39</v>
      </c>
      <c r="C1689" s="60">
        <v>1492595</v>
      </c>
      <c r="D1689" s="60">
        <v>-8138</v>
      </c>
      <c r="E1689" s="60">
        <v>0</v>
      </c>
      <c r="F1689" s="60">
        <v>0</v>
      </c>
      <c r="G1689" s="60">
        <v>0</v>
      </c>
      <c r="H1689" s="60">
        <v>1484457</v>
      </c>
      <c r="I1689" s="60">
        <v>0</v>
      </c>
      <c r="J1689" s="60">
        <v>1484457</v>
      </c>
      <c r="K1689" s="60">
        <v>0</v>
      </c>
      <c r="L1689" s="60">
        <v>0</v>
      </c>
      <c r="M1689" s="60">
        <v>0</v>
      </c>
      <c r="N1689" s="59">
        <v>1484457</v>
      </c>
    </row>
    <row r="1690" spans="1:14" ht="15" x14ac:dyDescent="0.3">
      <c r="A1690" s="55" t="s">
        <v>205</v>
      </c>
      <c r="B1690" s="55" t="s">
        <v>40</v>
      </c>
      <c r="C1690" s="60">
        <v>476952</v>
      </c>
      <c r="D1690" s="60">
        <v>-9141</v>
      </c>
      <c r="E1690" s="60">
        <v>0</v>
      </c>
      <c r="F1690" s="60">
        <v>0</v>
      </c>
      <c r="G1690" s="60">
        <v>0</v>
      </c>
      <c r="H1690" s="60">
        <v>467811</v>
      </c>
      <c r="I1690" s="60">
        <v>0</v>
      </c>
      <c r="J1690" s="60">
        <v>467811</v>
      </c>
      <c r="K1690" s="60">
        <v>0</v>
      </c>
      <c r="L1690" s="60">
        <v>0</v>
      </c>
      <c r="M1690" s="60">
        <v>0</v>
      </c>
      <c r="N1690" s="59">
        <v>467811</v>
      </c>
    </row>
    <row r="1691" spans="1:14" ht="15" x14ac:dyDescent="0.3">
      <c r="A1691" s="55" t="s">
        <v>205</v>
      </c>
      <c r="B1691" s="55" t="s">
        <v>41</v>
      </c>
      <c r="C1691" s="60">
        <v>1368505</v>
      </c>
      <c r="D1691" s="60">
        <v>-7139</v>
      </c>
      <c r="E1691" s="60">
        <v>0</v>
      </c>
      <c r="F1691" s="60">
        <v>0</v>
      </c>
      <c r="G1691" s="60">
        <v>0</v>
      </c>
      <c r="H1691" s="60">
        <v>1361366</v>
      </c>
      <c r="I1691" s="60">
        <v>0</v>
      </c>
      <c r="J1691" s="60">
        <v>1361366</v>
      </c>
      <c r="K1691" s="60">
        <v>0</v>
      </c>
      <c r="L1691" s="60">
        <v>0</v>
      </c>
      <c r="M1691" s="60">
        <v>0</v>
      </c>
      <c r="N1691" s="59">
        <v>1361366</v>
      </c>
    </row>
    <row r="1692" spans="1:14" ht="15" x14ac:dyDescent="0.3">
      <c r="A1692" s="55" t="s">
        <v>205</v>
      </c>
      <c r="B1692" s="55" t="s">
        <v>42</v>
      </c>
      <c r="C1692" s="60">
        <v>433116</v>
      </c>
      <c r="D1692" s="60">
        <v>-14126</v>
      </c>
      <c r="E1692" s="60">
        <v>0</v>
      </c>
      <c r="F1692" s="60">
        <v>0</v>
      </c>
      <c r="G1692" s="60">
        <v>0</v>
      </c>
      <c r="H1692" s="60">
        <v>418990</v>
      </c>
      <c r="I1692" s="60">
        <v>0</v>
      </c>
      <c r="J1692" s="60">
        <v>418990</v>
      </c>
      <c r="K1692" s="60">
        <v>0</v>
      </c>
      <c r="L1692" s="60">
        <v>0</v>
      </c>
      <c r="M1692" s="60">
        <v>0</v>
      </c>
      <c r="N1692" s="59">
        <v>418990</v>
      </c>
    </row>
    <row r="1693" spans="1:14" ht="15" x14ac:dyDescent="0.3">
      <c r="A1693" s="55" t="s">
        <v>205</v>
      </c>
      <c r="B1693" s="55" t="s">
        <v>43</v>
      </c>
      <c r="C1693" s="60">
        <v>700423</v>
      </c>
      <c r="D1693" s="60">
        <v>-4860</v>
      </c>
      <c r="E1693" s="60">
        <v>0</v>
      </c>
      <c r="F1693" s="60">
        <v>0</v>
      </c>
      <c r="G1693" s="60">
        <v>0</v>
      </c>
      <c r="H1693" s="60">
        <v>695563</v>
      </c>
      <c r="I1693" s="60">
        <v>0</v>
      </c>
      <c r="J1693" s="60">
        <v>695563</v>
      </c>
      <c r="K1693" s="60">
        <v>0</v>
      </c>
      <c r="L1693" s="60">
        <v>0</v>
      </c>
      <c r="M1693" s="60">
        <v>0</v>
      </c>
      <c r="N1693" s="59">
        <v>695563</v>
      </c>
    </row>
    <row r="1694" spans="1:14" ht="15" x14ac:dyDescent="0.3">
      <c r="A1694" s="55" t="s">
        <v>205</v>
      </c>
      <c r="B1694" s="55" t="s">
        <v>44</v>
      </c>
      <c r="C1694" s="60">
        <v>431940</v>
      </c>
      <c r="D1694" s="60">
        <v>-4462</v>
      </c>
      <c r="E1694" s="60">
        <v>0</v>
      </c>
      <c r="F1694" s="60">
        <v>0</v>
      </c>
      <c r="G1694" s="60">
        <v>0</v>
      </c>
      <c r="H1694" s="60">
        <v>427478</v>
      </c>
      <c r="I1694" s="60">
        <v>0</v>
      </c>
      <c r="J1694" s="60">
        <v>427478</v>
      </c>
      <c r="K1694" s="60">
        <v>0</v>
      </c>
      <c r="L1694" s="60">
        <v>0</v>
      </c>
      <c r="M1694" s="60">
        <v>0</v>
      </c>
      <c r="N1694" s="59">
        <v>427478</v>
      </c>
    </row>
    <row r="1695" spans="1:14" ht="15" x14ac:dyDescent="0.3">
      <c r="A1695" s="55" t="s">
        <v>205</v>
      </c>
      <c r="B1695" s="55" t="s">
        <v>45</v>
      </c>
      <c r="C1695" s="60">
        <v>1092490</v>
      </c>
      <c r="D1695" s="60">
        <v>-4355</v>
      </c>
      <c r="E1695" s="60">
        <v>0</v>
      </c>
      <c r="F1695" s="60">
        <v>0</v>
      </c>
      <c r="G1695" s="60">
        <v>0</v>
      </c>
      <c r="H1695" s="60">
        <v>1088135</v>
      </c>
      <c r="I1695" s="60">
        <v>0</v>
      </c>
      <c r="J1695" s="60">
        <v>1088135</v>
      </c>
      <c r="K1695" s="60">
        <v>0</v>
      </c>
      <c r="L1695" s="60">
        <v>0</v>
      </c>
      <c r="M1695" s="60">
        <v>0</v>
      </c>
      <c r="N1695" s="59">
        <v>1088135</v>
      </c>
    </row>
    <row r="1696" spans="1:14" ht="15" x14ac:dyDescent="0.3">
      <c r="A1696" s="55" t="s">
        <v>205</v>
      </c>
      <c r="B1696" s="55" t="s">
        <v>46</v>
      </c>
      <c r="C1696" s="60">
        <v>528888</v>
      </c>
      <c r="D1696" s="60">
        <v>-14628</v>
      </c>
      <c r="E1696" s="60">
        <v>0</v>
      </c>
      <c r="F1696" s="60">
        <v>0</v>
      </c>
      <c r="G1696" s="60">
        <v>0</v>
      </c>
      <c r="H1696" s="60">
        <v>514260</v>
      </c>
      <c r="I1696" s="60">
        <v>0</v>
      </c>
      <c r="J1696" s="60">
        <v>514260</v>
      </c>
      <c r="K1696" s="60">
        <v>0</v>
      </c>
      <c r="L1696" s="60">
        <v>0</v>
      </c>
      <c r="M1696" s="60">
        <v>0</v>
      </c>
      <c r="N1696" s="59">
        <v>514260</v>
      </c>
    </row>
    <row r="1697" spans="1:14" ht="15" x14ac:dyDescent="0.3">
      <c r="A1697" s="55" t="s">
        <v>205</v>
      </c>
      <c r="B1697" s="55" t="s">
        <v>47</v>
      </c>
      <c r="C1697" s="60">
        <v>470986</v>
      </c>
      <c r="D1697" s="60">
        <v>-3071</v>
      </c>
      <c r="E1697" s="60">
        <v>0</v>
      </c>
      <c r="F1697" s="60">
        <v>0</v>
      </c>
      <c r="G1697" s="60">
        <v>0</v>
      </c>
      <c r="H1697" s="60">
        <v>467915</v>
      </c>
      <c r="I1697" s="60">
        <v>0</v>
      </c>
      <c r="J1697" s="60">
        <v>467915</v>
      </c>
      <c r="K1697" s="60">
        <v>0</v>
      </c>
      <c r="L1697" s="60">
        <v>0</v>
      </c>
      <c r="M1697" s="60">
        <v>0</v>
      </c>
      <c r="N1697" s="59">
        <v>467915</v>
      </c>
    </row>
    <row r="1698" spans="1:14" ht="15" x14ac:dyDescent="0.3">
      <c r="A1698" s="55" t="s">
        <v>206</v>
      </c>
      <c r="B1698" s="55" t="s">
        <v>39</v>
      </c>
      <c r="C1698" s="60">
        <v>1278525</v>
      </c>
      <c r="D1698" s="60">
        <v>-3027</v>
      </c>
      <c r="E1698" s="60">
        <v>0</v>
      </c>
      <c r="F1698" s="60">
        <v>0</v>
      </c>
      <c r="G1698" s="60">
        <v>0</v>
      </c>
      <c r="H1698" s="60">
        <v>1275498</v>
      </c>
      <c r="I1698" s="60">
        <v>0</v>
      </c>
      <c r="J1698" s="60">
        <v>1275498</v>
      </c>
      <c r="K1698" s="60">
        <v>0</v>
      </c>
      <c r="L1698" s="60">
        <v>0</v>
      </c>
      <c r="M1698" s="60">
        <v>0</v>
      </c>
      <c r="N1698" s="59">
        <v>1275498</v>
      </c>
    </row>
    <row r="1699" spans="1:14" ht="15" x14ac:dyDescent="0.3">
      <c r="A1699" s="55" t="s">
        <v>206</v>
      </c>
      <c r="B1699" s="55" t="s">
        <v>40</v>
      </c>
      <c r="C1699" s="60">
        <v>1206671</v>
      </c>
      <c r="D1699" s="60">
        <v>-1073</v>
      </c>
      <c r="E1699" s="60">
        <v>0</v>
      </c>
      <c r="F1699" s="60">
        <v>0</v>
      </c>
      <c r="G1699" s="60">
        <v>0</v>
      </c>
      <c r="H1699" s="60">
        <v>1205598</v>
      </c>
      <c r="I1699" s="60">
        <v>0</v>
      </c>
      <c r="J1699" s="60">
        <v>1205598</v>
      </c>
      <c r="K1699" s="60">
        <v>0</v>
      </c>
      <c r="L1699" s="60">
        <v>0</v>
      </c>
      <c r="M1699" s="60">
        <v>0</v>
      </c>
      <c r="N1699" s="59">
        <v>1205598</v>
      </c>
    </row>
    <row r="1700" spans="1:14" ht="15" x14ac:dyDescent="0.3">
      <c r="A1700" s="55" t="s">
        <v>206</v>
      </c>
      <c r="B1700" s="55" t="s">
        <v>41</v>
      </c>
      <c r="C1700" s="60">
        <v>2040063</v>
      </c>
      <c r="D1700" s="60">
        <v>-1098</v>
      </c>
      <c r="E1700" s="60">
        <v>0</v>
      </c>
      <c r="F1700" s="60">
        <v>0</v>
      </c>
      <c r="G1700" s="60">
        <v>0</v>
      </c>
      <c r="H1700" s="60">
        <v>2038965</v>
      </c>
      <c r="I1700" s="60">
        <v>-2038965</v>
      </c>
      <c r="J1700" s="60">
        <v>0</v>
      </c>
      <c r="K1700" s="60">
        <v>0</v>
      </c>
      <c r="L1700" s="60">
        <v>0</v>
      </c>
      <c r="M1700" s="60">
        <v>0</v>
      </c>
      <c r="N1700" s="59">
        <v>0</v>
      </c>
    </row>
    <row r="1701" spans="1:14" ht="15" x14ac:dyDescent="0.3">
      <c r="A1701" s="55" t="s">
        <v>206</v>
      </c>
      <c r="B1701" s="55" t="s">
        <v>42</v>
      </c>
      <c r="C1701" s="60">
        <v>1678084</v>
      </c>
      <c r="D1701" s="60">
        <v>-6482</v>
      </c>
      <c r="E1701" s="60">
        <v>0</v>
      </c>
      <c r="F1701" s="60">
        <v>0</v>
      </c>
      <c r="G1701" s="60">
        <v>0</v>
      </c>
      <c r="H1701" s="60">
        <v>1671602</v>
      </c>
      <c r="I1701" s="60">
        <v>-1671602</v>
      </c>
      <c r="J1701" s="60">
        <v>0</v>
      </c>
      <c r="K1701" s="60">
        <v>0</v>
      </c>
      <c r="L1701" s="60">
        <v>0</v>
      </c>
      <c r="M1701" s="60">
        <v>0</v>
      </c>
      <c r="N1701" s="59">
        <v>0</v>
      </c>
    </row>
    <row r="1702" spans="1:14" ht="15" x14ac:dyDescent="0.3">
      <c r="A1702" s="55" t="s">
        <v>206</v>
      </c>
      <c r="B1702" s="55" t="s">
        <v>43</v>
      </c>
      <c r="C1702" s="60">
        <v>1044311</v>
      </c>
      <c r="D1702" s="60">
        <v>-5780</v>
      </c>
      <c r="E1702" s="60">
        <v>0</v>
      </c>
      <c r="F1702" s="60">
        <v>0</v>
      </c>
      <c r="G1702" s="60">
        <v>0</v>
      </c>
      <c r="H1702" s="60">
        <v>1038531</v>
      </c>
      <c r="I1702" s="60">
        <v>-1038531</v>
      </c>
      <c r="J1702" s="60">
        <v>0</v>
      </c>
      <c r="K1702" s="60">
        <v>31300</v>
      </c>
      <c r="L1702" s="60">
        <v>-31300</v>
      </c>
      <c r="M1702" s="60">
        <v>0</v>
      </c>
      <c r="N1702" s="59">
        <v>0</v>
      </c>
    </row>
    <row r="1703" spans="1:14" ht="15" x14ac:dyDescent="0.3">
      <c r="A1703" s="55" t="s">
        <v>206</v>
      </c>
      <c r="B1703" s="55" t="s">
        <v>44</v>
      </c>
      <c r="C1703" s="60">
        <v>944264</v>
      </c>
      <c r="D1703" s="60">
        <v>-8136</v>
      </c>
      <c r="E1703" s="60">
        <v>0</v>
      </c>
      <c r="F1703" s="60">
        <v>0</v>
      </c>
      <c r="G1703" s="60">
        <v>0</v>
      </c>
      <c r="H1703" s="60">
        <v>936128</v>
      </c>
      <c r="I1703" s="60">
        <v>-936128</v>
      </c>
      <c r="J1703" s="60">
        <v>0</v>
      </c>
      <c r="K1703" s="60">
        <v>0</v>
      </c>
      <c r="L1703" s="60">
        <v>0</v>
      </c>
      <c r="M1703" s="60">
        <v>0</v>
      </c>
      <c r="N1703" s="59">
        <v>0</v>
      </c>
    </row>
    <row r="1704" spans="1:14" ht="15" x14ac:dyDescent="0.3">
      <c r="A1704" s="55" t="s">
        <v>206</v>
      </c>
      <c r="B1704" s="55" t="s">
        <v>45</v>
      </c>
      <c r="C1704" s="60">
        <v>1461256</v>
      </c>
      <c r="D1704" s="60">
        <v>-4891</v>
      </c>
      <c r="E1704" s="60">
        <v>0</v>
      </c>
      <c r="F1704" s="60">
        <v>0</v>
      </c>
      <c r="G1704" s="60">
        <v>0</v>
      </c>
      <c r="H1704" s="60">
        <v>1456365</v>
      </c>
      <c r="I1704" s="60">
        <v>-1456365</v>
      </c>
      <c r="J1704" s="60">
        <v>0</v>
      </c>
      <c r="K1704" s="60">
        <v>0</v>
      </c>
      <c r="L1704" s="60">
        <v>0</v>
      </c>
      <c r="M1704" s="60">
        <v>0</v>
      </c>
      <c r="N1704" s="59">
        <v>0</v>
      </c>
    </row>
    <row r="1705" spans="1:14" ht="15" x14ac:dyDescent="0.3">
      <c r="A1705" s="55" t="s">
        <v>206</v>
      </c>
      <c r="B1705" s="55" t="s">
        <v>46</v>
      </c>
      <c r="C1705" s="60">
        <v>1612921</v>
      </c>
      <c r="D1705" s="60">
        <v>-4287</v>
      </c>
      <c r="E1705" s="60">
        <v>0</v>
      </c>
      <c r="F1705" s="60">
        <v>0</v>
      </c>
      <c r="G1705" s="60">
        <v>0</v>
      </c>
      <c r="H1705" s="60">
        <v>1608634</v>
      </c>
      <c r="I1705" s="60">
        <v>-1608634</v>
      </c>
      <c r="J1705" s="60">
        <v>0</v>
      </c>
      <c r="K1705" s="60">
        <v>0</v>
      </c>
      <c r="L1705" s="60">
        <v>0</v>
      </c>
      <c r="M1705" s="60">
        <v>0</v>
      </c>
      <c r="N1705" s="59">
        <v>0</v>
      </c>
    </row>
    <row r="1706" spans="1:14" ht="15" x14ac:dyDescent="0.3">
      <c r="A1706" s="55" t="s">
        <v>206</v>
      </c>
      <c r="B1706" s="55" t="s">
        <v>47</v>
      </c>
      <c r="C1706" s="60">
        <v>931597</v>
      </c>
      <c r="D1706" s="60">
        <v>-3051</v>
      </c>
      <c r="E1706" s="60">
        <v>0</v>
      </c>
      <c r="F1706" s="60">
        <v>0</v>
      </c>
      <c r="G1706" s="60">
        <v>0</v>
      </c>
      <c r="H1706" s="60">
        <v>928546</v>
      </c>
      <c r="I1706" s="60">
        <v>-928546</v>
      </c>
      <c r="J1706" s="60">
        <v>0</v>
      </c>
      <c r="K1706" s="60">
        <v>0</v>
      </c>
      <c r="L1706" s="60">
        <v>0</v>
      </c>
      <c r="M1706" s="60">
        <v>0</v>
      </c>
      <c r="N1706" s="59">
        <v>0</v>
      </c>
    </row>
    <row r="1707" spans="1:14" ht="15" x14ac:dyDescent="0.3">
      <c r="A1707" s="55" t="s">
        <v>206</v>
      </c>
      <c r="B1707" s="55" t="s">
        <v>48</v>
      </c>
      <c r="C1707" s="60">
        <v>780842</v>
      </c>
      <c r="D1707" s="60">
        <v>-2491</v>
      </c>
      <c r="E1707" s="60">
        <v>0</v>
      </c>
      <c r="F1707" s="60">
        <v>0</v>
      </c>
      <c r="G1707" s="60">
        <v>0</v>
      </c>
      <c r="H1707" s="60">
        <v>778351</v>
      </c>
      <c r="I1707" s="60">
        <v>-778351</v>
      </c>
      <c r="J1707" s="60">
        <v>0</v>
      </c>
      <c r="K1707" s="60">
        <v>0</v>
      </c>
      <c r="L1707" s="60">
        <v>0</v>
      </c>
      <c r="M1707" s="60">
        <v>0</v>
      </c>
      <c r="N1707" s="59">
        <v>0</v>
      </c>
    </row>
    <row r="1708" spans="1:14" ht="15" x14ac:dyDescent="0.3">
      <c r="A1708" s="55" t="s">
        <v>206</v>
      </c>
      <c r="B1708" s="55" t="s">
        <v>49</v>
      </c>
      <c r="C1708" s="60">
        <v>1161862</v>
      </c>
      <c r="D1708" s="60">
        <v>-4000</v>
      </c>
      <c r="E1708" s="60">
        <v>0</v>
      </c>
      <c r="F1708" s="60">
        <v>0</v>
      </c>
      <c r="G1708" s="60">
        <v>0</v>
      </c>
      <c r="H1708" s="60">
        <v>1157862</v>
      </c>
      <c r="I1708" s="60">
        <v>-1157862</v>
      </c>
      <c r="J1708" s="60">
        <v>0</v>
      </c>
      <c r="K1708" s="60">
        <v>0</v>
      </c>
      <c r="L1708" s="60">
        <v>0</v>
      </c>
      <c r="M1708" s="60">
        <v>0</v>
      </c>
      <c r="N1708" s="59">
        <v>0</v>
      </c>
    </row>
    <row r="1709" spans="1:14" ht="15" x14ac:dyDescent="0.3">
      <c r="A1709" s="55" t="s">
        <v>206</v>
      </c>
      <c r="B1709" s="55" t="s">
        <v>50</v>
      </c>
      <c r="C1709" s="60">
        <v>1186558</v>
      </c>
      <c r="D1709" s="60">
        <v>-10465</v>
      </c>
      <c r="E1709" s="60">
        <v>0</v>
      </c>
      <c r="F1709" s="60">
        <v>0</v>
      </c>
      <c r="G1709" s="60">
        <v>0</v>
      </c>
      <c r="H1709" s="60">
        <v>1176093</v>
      </c>
      <c r="I1709" s="60">
        <v>-1176093</v>
      </c>
      <c r="J1709" s="60">
        <v>0</v>
      </c>
      <c r="K1709" s="60">
        <v>36033</v>
      </c>
      <c r="L1709" s="60">
        <v>-36033</v>
      </c>
      <c r="M1709" s="60">
        <v>0</v>
      </c>
      <c r="N1709" s="59">
        <v>0</v>
      </c>
    </row>
    <row r="1710" spans="1:14" ht="15" x14ac:dyDescent="0.3">
      <c r="A1710" s="55" t="s">
        <v>206</v>
      </c>
      <c r="B1710" s="55" t="s">
        <v>51</v>
      </c>
      <c r="C1710" s="60">
        <v>936747</v>
      </c>
      <c r="D1710" s="60">
        <v>0</v>
      </c>
      <c r="E1710" s="60">
        <v>0</v>
      </c>
      <c r="F1710" s="60">
        <v>0</v>
      </c>
      <c r="G1710" s="60">
        <v>0</v>
      </c>
      <c r="H1710" s="60">
        <v>936747</v>
      </c>
      <c r="I1710" s="60">
        <v>-936747</v>
      </c>
      <c r="J1710" s="60">
        <v>0</v>
      </c>
      <c r="K1710" s="60">
        <v>29864</v>
      </c>
      <c r="L1710" s="60">
        <v>-29864</v>
      </c>
      <c r="M1710" s="60">
        <v>0</v>
      </c>
      <c r="N1710" s="59">
        <v>0</v>
      </c>
    </row>
    <row r="1711" spans="1:14" ht="15" x14ac:dyDescent="0.3">
      <c r="A1711" s="55" t="s">
        <v>206</v>
      </c>
      <c r="B1711" s="55" t="s">
        <v>52</v>
      </c>
      <c r="C1711" s="60">
        <v>971511</v>
      </c>
      <c r="D1711" s="60">
        <v>0</v>
      </c>
      <c r="E1711" s="60">
        <v>0</v>
      </c>
      <c r="F1711" s="60">
        <v>0</v>
      </c>
      <c r="G1711" s="60">
        <v>0</v>
      </c>
      <c r="H1711" s="60">
        <v>971511</v>
      </c>
      <c r="I1711" s="60">
        <v>-971511</v>
      </c>
      <c r="J1711" s="60">
        <v>0</v>
      </c>
      <c r="K1711" s="60">
        <v>0</v>
      </c>
      <c r="L1711" s="60">
        <v>0</v>
      </c>
      <c r="M1711" s="60">
        <v>0</v>
      </c>
      <c r="N1711" s="59">
        <v>0</v>
      </c>
    </row>
    <row r="1712" spans="1:14" ht="15" x14ac:dyDescent="0.3">
      <c r="A1712" s="55" t="s">
        <v>206</v>
      </c>
      <c r="B1712" s="55" t="s">
        <v>53</v>
      </c>
      <c r="C1712" s="60">
        <v>1070775</v>
      </c>
      <c r="D1712" s="60">
        <v>0</v>
      </c>
      <c r="E1712" s="60">
        <v>0</v>
      </c>
      <c r="F1712" s="60">
        <v>0</v>
      </c>
      <c r="G1712" s="60">
        <v>0</v>
      </c>
      <c r="H1712" s="60">
        <v>1070775</v>
      </c>
      <c r="I1712" s="60">
        <v>-1070775</v>
      </c>
      <c r="J1712" s="60">
        <v>0</v>
      </c>
      <c r="K1712" s="60">
        <v>0</v>
      </c>
      <c r="L1712" s="60">
        <v>0</v>
      </c>
      <c r="M1712" s="60">
        <v>0</v>
      </c>
      <c r="N1712" s="59">
        <v>0</v>
      </c>
    </row>
    <row r="1713" spans="1:14" ht="15" x14ac:dyDescent="0.3">
      <c r="A1713" s="55" t="s">
        <v>206</v>
      </c>
      <c r="B1713" s="55" t="s">
        <v>54</v>
      </c>
      <c r="C1713" s="60">
        <v>1258459</v>
      </c>
      <c r="D1713" s="60">
        <v>-106</v>
      </c>
      <c r="E1713" s="60">
        <v>0</v>
      </c>
      <c r="F1713" s="60">
        <v>0</v>
      </c>
      <c r="G1713" s="60">
        <v>0</v>
      </c>
      <c r="H1713" s="60">
        <v>1258353</v>
      </c>
      <c r="I1713" s="60">
        <v>-1258353</v>
      </c>
      <c r="J1713" s="60">
        <v>0</v>
      </c>
      <c r="K1713" s="60">
        <v>0</v>
      </c>
      <c r="L1713" s="60">
        <v>0</v>
      </c>
      <c r="M1713" s="60">
        <v>0</v>
      </c>
      <c r="N1713" s="59">
        <v>0</v>
      </c>
    </row>
    <row r="1714" spans="1:14" ht="15" x14ac:dyDescent="0.3">
      <c r="A1714" s="55" t="s">
        <v>206</v>
      </c>
      <c r="B1714" s="55" t="s">
        <v>55</v>
      </c>
      <c r="C1714" s="60">
        <v>854339</v>
      </c>
      <c r="D1714" s="60">
        <v>-1927</v>
      </c>
      <c r="E1714" s="60">
        <v>0</v>
      </c>
      <c r="F1714" s="60">
        <v>0</v>
      </c>
      <c r="G1714" s="60">
        <v>0</v>
      </c>
      <c r="H1714" s="60">
        <v>852412</v>
      </c>
      <c r="I1714" s="60">
        <v>-852412</v>
      </c>
      <c r="J1714" s="60">
        <v>0</v>
      </c>
      <c r="K1714" s="60">
        <v>0</v>
      </c>
      <c r="L1714" s="60">
        <v>0</v>
      </c>
      <c r="M1714" s="60">
        <v>0</v>
      </c>
      <c r="N1714" s="59">
        <v>0</v>
      </c>
    </row>
    <row r="1715" spans="1:14" ht="15" x14ac:dyDescent="0.3">
      <c r="A1715" s="55" t="s">
        <v>206</v>
      </c>
      <c r="B1715" s="55" t="s">
        <v>56</v>
      </c>
      <c r="C1715" s="60">
        <v>713897</v>
      </c>
      <c r="D1715" s="60">
        <v>0</v>
      </c>
      <c r="E1715" s="60">
        <v>0</v>
      </c>
      <c r="F1715" s="60">
        <v>0</v>
      </c>
      <c r="G1715" s="60">
        <v>0</v>
      </c>
      <c r="H1715" s="60">
        <v>713897</v>
      </c>
      <c r="I1715" s="60">
        <v>-713897</v>
      </c>
      <c r="J1715" s="60">
        <v>0</v>
      </c>
      <c r="K1715" s="60">
        <v>0</v>
      </c>
      <c r="L1715" s="60">
        <v>0</v>
      </c>
      <c r="M1715" s="60">
        <v>0</v>
      </c>
      <c r="N1715" s="59">
        <v>0</v>
      </c>
    </row>
    <row r="1716" spans="1:14" ht="15" x14ac:dyDescent="0.3">
      <c r="A1716" s="55" t="s">
        <v>206</v>
      </c>
      <c r="B1716" s="55" t="s">
        <v>57</v>
      </c>
      <c r="C1716" s="60">
        <v>1423005</v>
      </c>
      <c r="D1716" s="60">
        <v>-144921</v>
      </c>
      <c r="E1716" s="60">
        <v>0</v>
      </c>
      <c r="F1716" s="60">
        <v>0</v>
      </c>
      <c r="G1716" s="60">
        <v>0</v>
      </c>
      <c r="H1716" s="60">
        <v>1278084</v>
      </c>
      <c r="I1716" s="60">
        <v>-1278084</v>
      </c>
      <c r="J1716" s="60">
        <v>0</v>
      </c>
      <c r="K1716" s="60">
        <v>0</v>
      </c>
      <c r="L1716" s="60">
        <v>0</v>
      </c>
      <c r="M1716" s="60">
        <v>0</v>
      </c>
      <c r="N1716" s="59">
        <v>0</v>
      </c>
    </row>
    <row r="1717" spans="1:14" ht="15" x14ac:dyDescent="0.3">
      <c r="A1717" s="55" t="s">
        <v>206</v>
      </c>
      <c r="B1717" s="55" t="s">
        <v>58</v>
      </c>
      <c r="C1717" s="60">
        <v>1318765</v>
      </c>
      <c r="D1717" s="60">
        <v>-162982</v>
      </c>
      <c r="E1717" s="60">
        <v>0</v>
      </c>
      <c r="F1717" s="60">
        <v>0</v>
      </c>
      <c r="G1717" s="60">
        <v>0</v>
      </c>
      <c r="H1717" s="60">
        <v>1155783</v>
      </c>
      <c r="I1717" s="60">
        <v>-1155783</v>
      </c>
      <c r="J1717" s="60">
        <v>0</v>
      </c>
      <c r="K1717" s="60">
        <v>0</v>
      </c>
      <c r="L1717" s="60">
        <v>0</v>
      </c>
      <c r="M1717" s="60">
        <v>0</v>
      </c>
      <c r="N1717" s="59">
        <v>0</v>
      </c>
    </row>
    <row r="1718" spans="1:14" ht="15.6" x14ac:dyDescent="0.3">
      <c r="A1718" s="36" t="s">
        <v>321</v>
      </c>
      <c r="B1718" s="37" t="s">
        <v>7</v>
      </c>
      <c r="C1718" s="57">
        <f>SUBTOTAL(109,Program1702[(C)
Program
Costs])</f>
        <v>5557861840.1399994</v>
      </c>
      <c r="D1718" s="57">
        <f>SUBTOTAL(109,Program1702[(D)
Prior Period Adjustments])</f>
        <v>-840539255.93000007</v>
      </c>
      <c r="E1718" s="57">
        <f>SUBTOTAL(109,Program1702[(E)
Current Period Desk 
Reviews])</f>
        <v>-66071</v>
      </c>
      <c r="F1718" s="57">
        <f>SUBTOTAL(109,Program1702[(F)
Current Period 
Final 
Audits])</f>
        <v>-12505936</v>
      </c>
      <c r="G1718" s="57">
        <f>SUBTOTAL(109,Program1702[(G)
Current Period 
Other Adjustments])</f>
        <v>-146336</v>
      </c>
      <c r="H1718" s="57">
        <f>SUBTOTAL(109,Program1702[(H)
Net Program Costs
Sum (C through G)])</f>
        <v>4704604241.21</v>
      </c>
      <c r="I1718" s="57">
        <f>SUBTOTAL(109,Program1702[(I)
Payments
 and Offsets])</f>
        <v>-3811627497.21</v>
      </c>
      <c r="J1718" s="57">
        <f>SUBTOTAL(109,Program1702[(J)
Accounts Payable Balance
(H plus I)])</f>
        <v>892976744</v>
      </c>
      <c r="K1718" s="57">
        <f>SUBTOTAL(109,Program1702[(K)
Established 
Accounts Receivable])</f>
        <v>350658328.85000002</v>
      </c>
      <c r="L1718" s="57">
        <f>SUBTOTAL(109,Program1702[(L)
Recovered
 Accounts Receivable])</f>
        <v>-334742612.85000002</v>
      </c>
      <c r="M1718" s="57">
        <f>SUBTOTAL(109,Program1702[(M)
Accounts Receivable Balance
(K plus L)])</f>
        <v>15915716</v>
      </c>
      <c r="N1718" s="57">
        <f>SUBTOTAL(109,Program1702[(N)
Net Balance
(J minus M)])</f>
        <v>877061028</v>
      </c>
    </row>
  </sheetData>
  <printOptions horizontalCentered="1" gridLines="1"/>
  <pageMargins left="0.5" right="0.5" top="1.45" bottom="0.75" header="0.4" footer="0.3"/>
  <pageSetup scale="49" firstPageNumber="4" orientation="landscape" r:id="rId1"/>
  <headerFooter>
    <oddHeader>&amp;C&amp;"Arial,Bold"&amp;14State Controller's Office
Local Government Programs and Services Division
Local Reimbursements Section
Detail of State-Mandated Program Cost Report of Audit Findings
For the Period of April 1, 2025, through March 31, 2026</oddHeader>
    <oddFooter>&amp;LLocal Agencies&amp;RPage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643"/>
  <sheetViews>
    <sheetView zoomScale="80" zoomScaleNormal="80" zoomScalePageLayoutView="70" workbookViewId="0"/>
  </sheetViews>
  <sheetFormatPr defaultRowHeight="14.4" x14ac:dyDescent="0.3"/>
  <cols>
    <col min="1" max="1" width="211.5546875" customWidth="1"/>
    <col min="2" max="2" width="21.77734375" customWidth="1"/>
    <col min="3" max="3" width="19.44140625" customWidth="1"/>
    <col min="4" max="4" width="24.77734375" customWidth="1"/>
    <col min="5" max="7" width="18.21875" customWidth="1"/>
    <col min="8" max="8" width="23.21875" customWidth="1"/>
    <col min="9" max="9" width="19.77734375" customWidth="1"/>
    <col min="10" max="11" width="18.5546875" bestFit="1" customWidth="1"/>
    <col min="12" max="12" width="19.21875" customWidth="1"/>
    <col min="13" max="13" width="15.77734375" customWidth="1"/>
    <col min="14" max="14" width="19.44140625" customWidth="1"/>
    <col min="15" max="15" width="7.77734375" customWidth="1"/>
  </cols>
  <sheetData>
    <row r="1" spans="1:14" ht="100.05" customHeight="1" x14ac:dyDescent="0.3">
      <c r="A1" s="25" t="s">
        <v>381</v>
      </c>
      <c r="B1" s="26"/>
      <c r="C1" s="27"/>
      <c r="D1" s="27"/>
      <c r="E1" s="28"/>
      <c r="F1" s="28"/>
      <c r="G1" s="28"/>
      <c r="H1" s="28"/>
      <c r="I1" s="28"/>
      <c r="J1" s="28"/>
      <c r="K1" s="28"/>
      <c r="L1" s="28"/>
      <c r="M1" s="28"/>
      <c r="N1" s="29"/>
    </row>
    <row r="2" spans="1:14" ht="78" x14ac:dyDescent="0.3">
      <c r="A2" s="30" t="s">
        <v>25</v>
      </c>
      <c r="B2" s="31" t="s">
        <v>26</v>
      </c>
      <c r="C2" s="32" t="s">
        <v>27</v>
      </c>
      <c r="D2" s="32" t="s">
        <v>28</v>
      </c>
      <c r="E2" s="33" t="s">
        <v>29</v>
      </c>
      <c r="F2" s="33" t="s">
        <v>30</v>
      </c>
      <c r="G2" s="33" t="s">
        <v>31</v>
      </c>
      <c r="H2" s="34" t="s">
        <v>32</v>
      </c>
      <c r="I2" s="34" t="s">
        <v>33</v>
      </c>
      <c r="J2" s="34" t="s">
        <v>376</v>
      </c>
      <c r="K2" s="33" t="s">
        <v>34</v>
      </c>
      <c r="L2" s="34" t="s">
        <v>35</v>
      </c>
      <c r="M2" s="34" t="s">
        <v>377</v>
      </c>
      <c r="N2" s="35" t="s">
        <v>36</v>
      </c>
    </row>
    <row r="3" spans="1:14" ht="15" x14ac:dyDescent="0.3">
      <c r="A3" s="53" t="s">
        <v>318</v>
      </c>
      <c r="B3" s="53" t="s">
        <v>42</v>
      </c>
      <c r="C3" s="58">
        <v>21838</v>
      </c>
      <c r="D3" s="58">
        <v>-21838</v>
      </c>
      <c r="E3" s="59">
        <v>0</v>
      </c>
      <c r="F3" s="59">
        <v>0</v>
      </c>
      <c r="G3" s="59">
        <v>0</v>
      </c>
      <c r="H3" s="59">
        <v>0</v>
      </c>
      <c r="I3" s="59">
        <v>0</v>
      </c>
      <c r="J3" s="59">
        <v>0</v>
      </c>
      <c r="K3" s="58">
        <v>1000</v>
      </c>
      <c r="L3" s="59">
        <v>0</v>
      </c>
      <c r="M3" s="58">
        <v>1000</v>
      </c>
      <c r="N3" s="59">
        <v>-1000</v>
      </c>
    </row>
    <row r="4" spans="1:14" ht="15" x14ac:dyDescent="0.3">
      <c r="A4" s="53" t="s">
        <v>318</v>
      </c>
      <c r="B4" s="53" t="s">
        <v>46</v>
      </c>
      <c r="C4" s="58">
        <v>8000</v>
      </c>
      <c r="D4" s="58">
        <v>-8000</v>
      </c>
      <c r="E4" s="59">
        <v>0</v>
      </c>
      <c r="F4" s="59">
        <v>0</v>
      </c>
      <c r="G4" s="59">
        <v>0</v>
      </c>
      <c r="H4" s="59">
        <v>0</v>
      </c>
      <c r="I4" s="59">
        <v>0</v>
      </c>
      <c r="J4" s="59">
        <v>0</v>
      </c>
      <c r="K4" s="58">
        <v>0</v>
      </c>
      <c r="L4" s="59">
        <v>0</v>
      </c>
      <c r="M4" s="59">
        <v>0</v>
      </c>
      <c r="N4" s="59">
        <v>0</v>
      </c>
    </row>
    <row r="5" spans="1:14" ht="15" x14ac:dyDescent="0.3">
      <c r="A5" s="53" t="s">
        <v>318</v>
      </c>
      <c r="B5" s="53" t="s">
        <v>47</v>
      </c>
      <c r="C5" s="58">
        <v>55244</v>
      </c>
      <c r="D5" s="58">
        <v>-55244</v>
      </c>
      <c r="E5" s="59">
        <v>0</v>
      </c>
      <c r="F5" s="59">
        <v>0</v>
      </c>
      <c r="G5" s="59">
        <v>0</v>
      </c>
      <c r="H5" s="59">
        <v>0</v>
      </c>
      <c r="I5" s="59">
        <v>0</v>
      </c>
      <c r="J5" s="59">
        <v>0</v>
      </c>
      <c r="K5" s="58">
        <v>0</v>
      </c>
      <c r="L5" s="59">
        <v>0</v>
      </c>
      <c r="M5" s="59">
        <v>0</v>
      </c>
      <c r="N5" s="59">
        <v>0</v>
      </c>
    </row>
    <row r="6" spans="1:14" ht="15" x14ac:dyDescent="0.3">
      <c r="A6" s="53" t="s">
        <v>318</v>
      </c>
      <c r="B6" s="53" t="s">
        <v>48</v>
      </c>
      <c r="C6" s="58">
        <v>743538</v>
      </c>
      <c r="D6" s="58">
        <v>-3294</v>
      </c>
      <c r="E6" s="59">
        <v>0</v>
      </c>
      <c r="F6" s="59">
        <v>0</v>
      </c>
      <c r="G6" s="59">
        <v>0</v>
      </c>
      <c r="H6" s="58">
        <v>740244</v>
      </c>
      <c r="I6" s="58">
        <v>-740244</v>
      </c>
      <c r="J6" s="59">
        <v>0</v>
      </c>
      <c r="K6" s="58">
        <v>41056</v>
      </c>
      <c r="L6" s="58">
        <v>-41056</v>
      </c>
      <c r="M6" s="59">
        <v>0</v>
      </c>
      <c r="N6" s="59">
        <v>0</v>
      </c>
    </row>
    <row r="7" spans="1:14" ht="15" x14ac:dyDescent="0.3">
      <c r="A7" s="53" t="s">
        <v>318</v>
      </c>
      <c r="B7" s="53" t="s">
        <v>49</v>
      </c>
      <c r="C7" s="58">
        <v>546003</v>
      </c>
      <c r="D7" s="58">
        <v>-1839</v>
      </c>
      <c r="E7" s="59">
        <v>0</v>
      </c>
      <c r="F7" s="59">
        <v>0</v>
      </c>
      <c r="G7" s="59">
        <v>0</v>
      </c>
      <c r="H7" s="58">
        <v>544164</v>
      </c>
      <c r="I7" s="58">
        <v>-544164</v>
      </c>
      <c r="J7" s="59">
        <v>0</v>
      </c>
      <c r="K7" s="58">
        <v>109992</v>
      </c>
      <c r="L7" s="58">
        <v>-109992</v>
      </c>
      <c r="M7" s="59">
        <v>0</v>
      </c>
      <c r="N7" s="59">
        <v>0</v>
      </c>
    </row>
    <row r="8" spans="1:14" ht="15" x14ac:dyDescent="0.3">
      <c r="A8" s="53" t="s">
        <v>318</v>
      </c>
      <c r="B8" s="53" t="s">
        <v>50</v>
      </c>
      <c r="C8" s="58">
        <v>1458682</v>
      </c>
      <c r="D8" s="58">
        <v>-4047</v>
      </c>
      <c r="E8" s="59">
        <v>0</v>
      </c>
      <c r="F8" s="59">
        <v>0</v>
      </c>
      <c r="G8" s="59">
        <v>0</v>
      </c>
      <c r="H8" s="58">
        <v>1454635</v>
      </c>
      <c r="I8" s="58">
        <v>-1454635</v>
      </c>
      <c r="J8" s="59">
        <v>0</v>
      </c>
      <c r="K8" s="58">
        <v>27202</v>
      </c>
      <c r="L8" s="58">
        <v>-27202</v>
      </c>
      <c r="M8" s="59">
        <v>0</v>
      </c>
      <c r="N8" s="59">
        <v>0</v>
      </c>
    </row>
    <row r="9" spans="1:14" ht="15" x14ac:dyDescent="0.3">
      <c r="A9" s="53" t="s">
        <v>318</v>
      </c>
      <c r="B9" s="53" t="s">
        <v>51</v>
      </c>
      <c r="C9" s="58">
        <v>1268441</v>
      </c>
      <c r="D9" s="58">
        <v>-3605</v>
      </c>
      <c r="E9" s="59">
        <v>0</v>
      </c>
      <c r="F9" s="59">
        <v>0</v>
      </c>
      <c r="G9" s="59">
        <v>0</v>
      </c>
      <c r="H9" s="58">
        <v>1264836</v>
      </c>
      <c r="I9" s="58">
        <v>-1264836</v>
      </c>
      <c r="J9" s="59">
        <v>0</v>
      </c>
      <c r="K9" s="58">
        <v>406</v>
      </c>
      <c r="L9" s="58">
        <v>-406</v>
      </c>
      <c r="M9" s="59">
        <v>0</v>
      </c>
      <c r="N9" s="59">
        <v>0</v>
      </c>
    </row>
    <row r="10" spans="1:14" ht="15" x14ac:dyDescent="0.3">
      <c r="A10" s="53" t="s">
        <v>318</v>
      </c>
      <c r="B10" s="53" t="s">
        <v>52</v>
      </c>
      <c r="C10" s="58">
        <v>1066064</v>
      </c>
      <c r="D10" s="58">
        <v>0</v>
      </c>
      <c r="E10" s="59">
        <v>0</v>
      </c>
      <c r="F10" s="59">
        <v>0</v>
      </c>
      <c r="G10" s="59">
        <v>0</v>
      </c>
      <c r="H10" s="58">
        <v>1066064</v>
      </c>
      <c r="I10" s="58">
        <v>-1066064</v>
      </c>
      <c r="J10" s="59">
        <v>0</v>
      </c>
      <c r="K10" s="58">
        <v>101705</v>
      </c>
      <c r="L10" s="58">
        <v>-101705</v>
      </c>
      <c r="M10" s="59">
        <v>0</v>
      </c>
      <c r="N10" s="59">
        <v>0</v>
      </c>
    </row>
    <row r="11" spans="1:14" ht="15" x14ac:dyDescent="0.3">
      <c r="A11" s="53" t="s">
        <v>318</v>
      </c>
      <c r="B11" s="53" t="s">
        <v>53</v>
      </c>
      <c r="C11" s="58">
        <v>916771</v>
      </c>
      <c r="D11" s="58">
        <v>-8669</v>
      </c>
      <c r="E11" s="59">
        <v>0</v>
      </c>
      <c r="F11" s="59">
        <v>0</v>
      </c>
      <c r="G11" s="59">
        <v>0</v>
      </c>
      <c r="H11" s="58">
        <v>908102</v>
      </c>
      <c r="I11" s="58">
        <v>-908102</v>
      </c>
      <c r="J11" s="59">
        <v>0</v>
      </c>
      <c r="K11" s="59">
        <v>0</v>
      </c>
      <c r="L11" s="59">
        <v>0</v>
      </c>
      <c r="M11" s="59">
        <v>0</v>
      </c>
      <c r="N11" s="59">
        <v>0</v>
      </c>
    </row>
    <row r="12" spans="1:14" ht="15" x14ac:dyDescent="0.3">
      <c r="A12" s="53" t="s">
        <v>317</v>
      </c>
      <c r="B12" s="53" t="s">
        <v>66</v>
      </c>
      <c r="C12" s="59">
        <v>1217</v>
      </c>
      <c r="D12" s="59">
        <v>-1217</v>
      </c>
      <c r="E12" s="59">
        <v>0</v>
      </c>
      <c r="F12" s="59">
        <v>0</v>
      </c>
      <c r="G12" s="59">
        <v>0</v>
      </c>
      <c r="H12" s="59">
        <v>0</v>
      </c>
      <c r="I12" s="59">
        <v>0</v>
      </c>
      <c r="J12" s="59">
        <v>0</v>
      </c>
      <c r="K12" s="59">
        <v>1000</v>
      </c>
      <c r="L12" s="59">
        <v>-1000</v>
      </c>
      <c r="M12" s="59">
        <v>0</v>
      </c>
      <c r="N12" s="59">
        <v>0</v>
      </c>
    </row>
    <row r="13" spans="1:14" ht="15" x14ac:dyDescent="0.3">
      <c r="A13" s="53" t="s">
        <v>317</v>
      </c>
      <c r="B13" s="53" t="s">
        <v>38</v>
      </c>
      <c r="C13" s="59">
        <v>1203</v>
      </c>
      <c r="D13" s="59">
        <v>0</v>
      </c>
      <c r="E13" s="59">
        <v>0</v>
      </c>
      <c r="F13" s="59">
        <v>0</v>
      </c>
      <c r="G13" s="59">
        <v>0</v>
      </c>
      <c r="H13" s="59">
        <v>1203</v>
      </c>
      <c r="I13" s="59">
        <v>-1000</v>
      </c>
      <c r="J13" s="59">
        <v>203</v>
      </c>
      <c r="K13" s="59">
        <v>0</v>
      </c>
      <c r="L13" s="59">
        <v>0</v>
      </c>
      <c r="M13" s="59">
        <v>0</v>
      </c>
      <c r="N13" s="59">
        <v>203</v>
      </c>
    </row>
    <row r="14" spans="1:14" ht="15" x14ac:dyDescent="0.3">
      <c r="A14" s="53" t="s">
        <v>317</v>
      </c>
      <c r="B14" s="53" t="s">
        <v>67</v>
      </c>
      <c r="C14" s="59">
        <v>1090</v>
      </c>
      <c r="D14" s="59">
        <v>0</v>
      </c>
      <c r="E14" s="59">
        <v>0</v>
      </c>
      <c r="F14" s="59">
        <v>0</v>
      </c>
      <c r="G14" s="59">
        <v>0</v>
      </c>
      <c r="H14" s="59">
        <v>1090</v>
      </c>
      <c r="I14" s="59">
        <v>-1000</v>
      </c>
      <c r="J14" s="59">
        <v>90</v>
      </c>
      <c r="K14" s="59">
        <v>0</v>
      </c>
      <c r="L14" s="59">
        <v>0</v>
      </c>
      <c r="M14" s="59">
        <v>0</v>
      </c>
      <c r="N14" s="59">
        <v>90</v>
      </c>
    </row>
    <row r="15" spans="1:14" ht="15" x14ac:dyDescent="0.3">
      <c r="A15" s="53" t="s">
        <v>317</v>
      </c>
      <c r="B15" s="53" t="s">
        <v>68</v>
      </c>
      <c r="C15" s="59">
        <v>1182</v>
      </c>
      <c r="D15" s="59">
        <v>0</v>
      </c>
      <c r="E15" s="59">
        <v>0</v>
      </c>
      <c r="F15" s="59">
        <v>0</v>
      </c>
      <c r="G15" s="59">
        <v>0</v>
      </c>
      <c r="H15" s="59">
        <v>1182</v>
      </c>
      <c r="I15" s="59">
        <v>-1000</v>
      </c>
      <c r="J15" s="59">
        <v>182</v>
      </c>
      <c r="K15" s="59">
        <v>0</v>
      </c>
      <c r="L15" s="59">
        <v>0</v>
      </c>
      <c r="M15" s="59">
        <v>0</v>
      </c>
      <c r="N15" s="59">
        <v>182</v>
      </c>
    </row>
    <row r="16" spans="1:14" ht="15" x14ac:dyDescent="0.3">
      <c r="A16" s="53" t="s">
        <v>317</v>
      </c>
      <c r="B16" s="53" t="s">
        <v>69</v>
      </c>
      <c r="C16" s="59">
        <v>11320</v>
      </c>
      <c r="D16" s="59">
        <v>0</v>
      </c>
      <c r="E16" s="59">
        <v>0</v>
      </c>
      <c r="F16" s="59">
        <v>0</v>
      </c>
      <c r="G16" s="59">
        <v>0</v>
      </c>
      <c r="H16" s="59">
        <v>11320</v>
      </c>
      <c r="I16" s="59">
        <v>-5205</v>
      </c>
      <c r="J16" s="59">
        <v>6115</v>
      </c>
      <c r="K16" s="59">
        <v>0</v>
      </c>
      <c r="L16" s="59">
        <v>0</v>
      </c>
      <c r="M16" s="59">
        <v>0</v>
      </c>
      <c r="N16" s="59">
        <v>6115</v>
      </c>
    </row>
    <row r="17" spans="1:14" ht="15" x14ac:dyDescent="0.3">
      <c r="A17" s="53" t="s">
        <v>317</v>
      </c>
      <c r="B17" s="53" t="s">
        <v>70</v>
      </c>
      <c r="C17" s="59">
        <v>77719</v>
      </c>
      <c r="D17" s="59">
        <v>-3441</v>
      </c>
      <c r="E17" s="59">
        <v>0</v>
      </c>
      <c r="F17" s="59">
        <v>0</v>
      </c>
      <c r="G17" s="59">
        <v>0</v>
      </c>
      <c r="H17" s="59">
        <v>74278</v>
      </c>
      <c r="I17" s="59">
        <v>-21976</v>
      </c>
      <c r="J17" s="59">
        <v>52302</v>
      </c>
      <c r="K17" s="59">
        <v>0</v>
      </c>
      <c r="L17" s="59">
        <v>0</v>
      </c>
      <c r="M17" s="59">
        <v>0</v>
      </c>
      <c r="N17" s="59">
        <v>52302</v>
      </c>
    </row>
    <row r="18" spans="1:14" ht="15" x14ac:dyDescent="0.3">
      <c r="A18" s="53" t="s">
        <v>317</v>
      </c>
      <c r="B18" s="53" t="s">
        <v>71</v>
      </c>
      <c r="C18" s="59">
        <v>509634</v>
      </c>
      <c r="D18" s="59">
        <v>-18709</v>
      </c>
      <c r="E18" s="59">
        <v>0</v>
      </c>
      <c r="F18" s="59">
        <v>0</v>
      </c>
      <c r="G18" s="59">
        <v>0</v>
      </c>
      <c r="H18" s="59">
        <v>490925</v>
      </c>
      <c r="I18" s="59">
        <v>-343920</v>
      </c>
      <c r="J18" s="59">
        <v>147005</v>
      </c>
      <c r="K18" s="59">
        <v>0</v>
      </c>
      <c r="L18" s="59">
        <v>0</v>
      </c>
      <c r="M18" s="59">
        <v>0</v>
      </c>
      <c r="N18" s="59">
        <v>147005</v>
      </c>
    </row>
    <row r="19" spans="1:14" ht="15" x14ac:dyDescent="0.3">
      <c r="A19" s="53" t="s">
        <v>317</v>
      </c>
      <c r="B19" s="53" t="s">
        <v>39</v>
      </c>
      <c r="C19" s="59">
        <v>407141</v>
      </c>
      <c r="D19" s="59">
        <v>-2806</v>
      </c>
      <c r="E19" s="59">
        <v>0</v>
      </c>
      <c r="F19" s="59">
        <v>0</v>
      </c>
      <c r="G19" s="59">
        <v>0</v>
      </c>
      <c r="H19" s="59">
        <v>404335</v>
      </c>
      <c r="I19" s="59">
        <v>-284067</v>
      </c>
      <c r="J19" s="59">
        <v>120268</v>
      </c>
      <c r="K19" s="59">
        <v>0</v>
      </c>
      <c r="L19" s="59">
        <v>0</v>
      </c>
      <c r="M19" s="59">
        <v>0</v>
      </c>
      <c r="N19" s="59">
        <v>120268</v>
      </c>
    </row>
    <row r="20" spans="1:14" ht="15" x14ac:dyDescent="0.3">
      <c r="A20" s="53" t="s">
        <v>317</v>
      </c>
      <c r="B20" s="53" t="s">
        <v>40</v>
      </c>
      <c r="C20" s="59">
        <v>166085</v>
      </c>
      <c r="D20" s="59">
        <v>-2401</v>
      </c>
      <c r="E20" s="59">
        <v>0</v>
      </c>
      <c r="F20" s="59">
        <v>0</v>
      </c>
      <c r="G20" s="59">
        <v>0</v>
      </c>
      <c r="H20" s="59">
        <v>163684</v>
      </c>
      <c r="I20" s="59">
        <v>-121828</v>
      </c>
      <c r="J20" s="59">
        <v>41856</v>
      </c>
      <c r="K20" s="59">
        <v>0</v>
      </c>
      <c r="L20" s="59">
        <v>0</v>
      </c>
      <c r="M20" s="59">
        <v>0</v>
      </c>
      <c r="N20" s="59">
        <v>41856</v>
      </c>
    </row>
    <row r="21" spans="1:14" ht="15" x14ac:dyDescent="0.3">
      <c r="A21" s="53" t="s">
        <v>317</v>
      </c>
      <c r="B21" s="53" t="s">
        <v>41</v>
      </c>
      <c r="C21" s="59">
        <v>125406</v>
      </c>
      <c r="D21" s="59">
        <v>-326</v>
      </c>
      <c r="E21" s="59">
        <v>0</v>
      </c>
      <c r="F21" s="59">
        <v>0</v>
      </c>
      <c r="G21" s="59">
        <v>0</v>
      </c>
      <c r="H21" s="59">
        <v>125080</v>
      </c>
      <c r="I21" s="59">
        <v>-102415</v>
      </c>
      <c r="J21" s="59">
        <v>22665</v>
      </c>
      <c r="K21" s="59">
        <v>0</v>
      </c>
      <c r="L21" s="59">
        <v>0</v>
      </c>
      <c r="M21" s="59">
        <v>0</v>
      </c>
      <c r="N21" s="59">
        <v>22665</v>
      </c>
    </row>
    <row r="22" spans="1:14" ht="15" x14ac:dyDescent="0.3">
      <c r="A22" s="53" t="s">
        <v>317</v>
      </c>
      <c r="B22" s="53" t="s">
        <v>42</v>
      </c>
      <c r="C22" s="59">
        <v>117996</v>
      </c>
      <c r="D22" s="59">
        <v>-319</v>
      </c>
      <c r="E22" s="59">
        <v>0</v>
      </c>
      <c r="F22" s="59">
        <v>0</v>
      </c>
      <c r="G22" s="59">
        <v>0</v>
      </c>
      <c r="H22" s="59">
        <v>117677</v>
      </c>
      <c r="I22" s="59">
        <v>-104958</v>
      </c>
      <c r="J22" s="59">
        <v>12719</v>
      </c>
      <c r="K22" s="59">
        <v>0</v>
      </c>
      <c r="L22" s="59">
        <v>0</v>
      </c>
      <c r="M22" s="59">
        <v>0</v>
      </c>
      <c r="N22" s="59">
        <v>12719</v>
      </c>
    </row>
    <row r="23" spans="1:14" ht="15" x14ac:dyDescent="0.3">
      <c r="A23" s="53" t="s">
        <v>317</v>
      </c>
      <c r="B23" s="53" t="s">
        <v>43</v>
      </c>
      <c r="C23" s="59">
        <v>110695</v>
      </c>
      <c r="D23" s="59">
        <v>-320</v>
      </c>
      <c r="E23" s="59">
        <v>0</v>
      </c>
      <c r="F23" s="59">
        <v>0</v>
      </c>
      <c r="G23" s="59">
        <v>0</v>
      </c>
      <c r="H23" s="59">
        <v>110375</v>
      </c>
      <c r="I23" s="59">
        <v>-106797</v>
      </c>
      <c r="J23" s="59">
        <v>3578</v>
      </c>
      <c r="K23" s="59">
        <v>0</v>
      </c>
      <c r="L23" s="59">
        <v>0</v>
      </c>
      <c r="M23" s="59">
        <v>0</v>
      </c>
      <c r="N23" s="59">
        <v>3578</v>
      </c>
    </row>
    <row r="24" spans="1:14" ht="15" x14ac:dyDescent="0.3">
      <c r="A24" s="53" t="s">
        <v>317</v>
      </c>
      <c r="B24" s="53" t="s">
        <v>44</v>
      </c>
      <c r="C24" s="59">
        <v>91911</v>
      </c>
      <c r="D24" s="59">
        <v>-337</v>
      </c>
      <c r="E24" s="59">
        <v>0</v>
      </c>
      <c r="F24" s="59">
        <v>0</v>
      </c>
      <c r="G24" s="59">
        <v>0</v>
      </c>
      <c r="H24" s="59">
        <v>91574</v>
      </c>
      <c r="I24" s="59">
        <v>-89307</v>
      </c>
      <c r="J24" s="59">
        <v>2267</v>
      </c>
      <c r="K24" s="59">
        <v>0</v>
      </c>
      <c r="L24" s="59">
        <v>0</v>
      </c>
      <c r="M24" s="59">
        <v>0</v>
      </c>
      <c r="N24" s="59">
        <v>2267</v>
      </c>
    </row>
    <row r="25" spans="1:14" ht="15" x14ac:dyDescent="0.3">
      <c r="A25" s="53" t="s">
        <v>317</v>
      </c>
      <c r="B25" s="53" t="s">
        <v>45</v>
      </c>
      <c r="C25" s="59">
        <v>84082</v>
      </c>
      <c r="D25" s="59">
        <v>-314</v>
      </c>
      <c r="E25" s="59">
        <v>0</v>
      </c>
      <c r="F25" s="59">
        <v>0</v>
      </c>
      <c r="G25" s="59">
        <v>0</v>
      </c>
      <c r="H25" s="59">
        <v>83768</v>
      </c>
      <c r="I25" s="59">
        <v>-83768</v>
      </c>
      <c r="J25" s="59">
        <v>0</v>
      </c>
      <c r="K25" s="59">
        <v>0</v>
      </c>
      <c r="L25" s="59">
        <v>0</v>
      </c>
      <c r="M25" s="59">
        <v>0</v>
      </c>
      <c r="N25" s="59">
        <v>0</v>
      </c>
    </row>
    <row r="26" spans="1:14" ht="15" x14ac:dyDescent="0.3">
      <c r="A26" s="53" t="s">
        <v>317</v>
      </c>
      <c r="B26" s="53" t="s">
        <v>46</v>
      </c>
      <c r="C26" s="59">
        <v>74814</v>
      </c>
      <c r="D26" s="59">
        <v>-303</v>
      </c>
      <c r="E26" s="59">
        <v>0</v>
      </c>
      <c r="F26" s="59">
        <v>0</v>
      </c>
      <c r="G26" s="59">
        <v>0</v>
      </c>
      <c r="H26" s="59">
        <v>74511</v>
      </c>
      <c r="I26" s="59">
        <v>-74511</v>
      </c>
      <c r="J26" s="59">
        <v>0</v>
      </c>
      <c r="K26" s="59">
        <v>0</v>
      </c>
      <c r="L26" s="59">
        <v>0</v>
      </c>
      <c r="M26" s="59">
        <v>0</v>
      </c>
      <c r="N26" s="59">
        <v>0</v>
      </c>
    </row>
    <row r="27" spans="1:14" ht="15" x14ac:dyDescent="0.3">
      <c r="A27" s="53" t="s">
        <v>317</v>
      </c>
      <c r="B27" s="53" t="s">
        <v>47</v>
      </c>
      <c r="C27" s="59">
        <v>61408</v>
      </c>
      <c r="D27" s="59">
        <v>-274</v>
      </c>
      <c r="E27" s="59">
        <v>0</v>
      </c>
      <c r="F27" s="59">
        <v>0</v>
      </c>
      <c r="G27" s="59">
        <v>0</v>
      </c>
      <c r="H27" s="59">
        <v>61134</v>
      </c>
      <c r="I27" s="59">
        <v>-61134</v>
      </c>
      <c r="J27" s="59">
        <v>0</v>
      </c>
      <c r="K27" s="59">
        <v>0</v>
      </c>
      <c r="L27" s="59">
        <v>0</v>
      </c>
      <c r="M27" s="59">
        <v>0</v>
      </c>
      <c r="N27" s="59">
        <v>0</v>
      </c>
    </row>
    <row r="28" spans="1:14" ht="15" x14ac:dyDescent="0.3">
      <c r="A28" s="53" t="s">
        <v>317</v>
      </c>
      <c r="B28" s="53" t="s">
        <v>48</v>
      </c>
      <c r="C28" s="59">
        <v>57831</v>
      </c>
      <c r="D28" s="59">
        <v>-270</v>
      </c>
      <c r="E28" s="59">
        <v>0</v>
      </c>
      <c r="F28" s="59">
        <v>0</v>
      </c>
      <c r="G28" s="59">
        <v>0</v>
      </c>
      <c r="H28" s="59">
        <v>57561</v>
      </c>
      <c r="I28" s="59">
        <v>-57561</v>
      </c>
      <c r="J28" s="59">
        <v>0</v>
      </c>
      <c r="K28" s="59">
        <v>0</v>
      </c>
      <c r="L28" s="59">
        <v>0</v>
      </c>
      <c r="M28" s="59">
        <v>0</v>
      </c>
      <c r="N28" s="59">
        <v>0</v>
      </c>
    </row>
    <row r="29" spans="1:14" ht="15" x14ac:dyDescent="0.3">
      <c r="A29" s="53" t="s">
        <v>317</v>
      </c>
      <c r="B29" s="53" t="s">
        <v>49</v>
      </c>
      <c r="C29" s="59">
        <v>51386</v>
      </c>
      <c r="D29" s="59">
        <v>-236</v>
      </c>
      <c r="E29" s="59">
        <v>0</v>
      </c>
      <c r="F29" s="59">
        <v>0</v>
      </c>
      <c r="G29" s="59">
        <v>0</v>
      </c>
      <c r="H29" s="59">
        <v>51150</v>
      </c>
      <c r="I29" s="59">
        <v>-51150</v>
      </c>
      <c r="J29" s="59">
        <v>0</v>
      </c>
      <c r="K29" s="59">
        <v>0</v>
      </c>
      <c r="L29" s="59">
        <v>0</v>
      </c>
      <c r="M29" s="59">
        <v>0</v>
      </c>
      <c r="N29" s="59">
        <v>0</v>
      </c>
    </row>
    <row r="30" spans="1:14" ht="15" x14ac:dyDescent="0.3">
      <c r="A30" s="53" t="s">
        <v>316</v>
      </c>
      <c r="B30" s="53" t="s">
        <v>71</v>
      </c>
      <c r="C30" s="59">
        <v>4614</v>
      </c>
      <c r="D30" s="59">
        <v>0</v>
      </c>
      <c r="E30" s="59">
        <v>0</v>
      </c>
      <c r="F30" s="59">
        <v>0</v>
      </c>
      <c r="G30" s="59">
        <v>0</v>
      </c>
      <c r="H30" s="59">
        <v>4614</v>
      </c>
      <c r="I30" s="59">
        <v>-4614</v>
      </c>
      <c r="J30" s="59">
        <v>0</v>
      </c>
      <c r="K30" s="59">
        <v>0</v>
      </c>
      <c r="L30" s="59">
        <v>0</v>
      </c>
      <c r="M30" s="59">
        <v>0</v>
      </c>
      <c r="N30" s="59">
        <v>0</v>
      </c>
    </row>
    <row r="31" spans="1:14" ht="15" x14ac:dyDescent="0.3">
      <c r="A31" s="53" t="s">
        <v>316</v>
      </c>
      <c r="B31" s="53" t="s">
        <v>39</v>
      </c>
      <c r="C31" s="59">
        <v>8679</v>
      </c>
      <c r="D31" s="59">
        <v>0</v>
      </c>
      <c r="E31" s="59">
        <v>0</v>
      </c>
      <c r="F31" s="59">
        <v>0</v>
      </c>
      <c r="G31" s="59">
        <v>0</v>
      </c>
      <c r="H31" s="59">
        <v>8679</v>
      </c>
      <c r="I31" s="59">
        <v>-6144</v>
      </c>
      <c r="J31" s="59">
        <v>2535</v>
      </c>
      <c r="K31" s="59">
        <v>0</v>
      </c>
      <c r="L31" s="59">
        <v>0</v>
      </c>
      <c r="M31" s="59">
        <v>0</v>
      </c>
      <c r="N31" s="59">
        <v>2535</v>
      </c>
    </row>
    <row r="32" spans="1:14" ht="15" x14ac:dyDescent="0.3">
      <c r="A32" s="53" t="s">
        <v>316</v>
      </c>
      <c r="B32" s="53" t="s">
        <v>40</v>
      </c>
      <c r="C32" s="59">
        <v>12816</v>
      </c>
      <c r="D32" s="59">
        <v>-346</v>
      </c>
      <c r="E32" s="59">
        <v>0</v>
      </c>
      <c r="F32" s="59">
        <v>0</v>
      </c>
      <c r="G32" s="59">
        <v>0</v>
      </c>
      <c r="H32" s="59">
        <v>12470</v>
      </c>
      <c r="I32" s="59">
        <v>-9355</v>
      </c>
      <c r="J32" s="59">
        <v>3115</v>
      </c>
      <c r="K32" s="59">
        <v>0</v>
      </c>
      <c r="L32" s="59">
        <v>0</v>
      </c>
      <c r="M32" s="59">
        <v>0</v>
      </c>
      <c r="N32" s="59">
        <v>3115</v>
      </c>
    </row>
    <row r="33" spans="1:14" ht="15" x14ac:dyDescent="0.3">
      <c r="A33" s="53" t="s">
        <v>316</v>
      </c>
      <c r="B33" s="53" t="s">
        <v>41</v>
      </c>
      <c r="C33" s="59">
        <v>27373</v>
      </c>
      <c r="D33" s="59">
        <v>0</v>
      </c>
      <c r="E33" s="59">
        <v>0</v>
      </c>
      <c r="F33" s="59">
        <v>0</v>
      </c>
      <c r="G33" s="59">
        <v>0</v>
      </c>
      <c r="H33" s="59">
        <v>27373</v>
      </c>
      <c r="I33" s="59">
        <v>-27373</v>
      </c>
      <c r="J33" s="59">
        <v>0</v>
      </c>
      <c r="K33" s="59">
        <v>0</v>
      </c>
      <c r="L33" s="59">
        <v>0</v>
      </c>
      <c r="M33" s="59">
        <v>0</v>
      </c>
      <c r="N33" s="59">
        <v>0</v>
      </c>
    </row>
    <row r="34" spans="1:14" ht="15" x14ac:dyDescent="0.3">
      <c r="A34" s="53" t="s">
        <v>316</v>
      </c>
      <c r="B34" s="53" t="s">
        <v>42</v>
      </c>
      <c r="C34" s="59">
        <v>5436</v>
      </c>
      <c r="D34" s="59">
        <v>-169</v>
      </c>
      <c r="E34" s="59">
        <v>0</v>
      </c>
      <c r="F34" s="59">
        <v>0</v>
      </c>
      <c r="G34" s="59">
        <v>0</v>
      </c>
      <c r="H34" s="59">
        <v>5267</v>
      </c>
      <c r="I34" s="59">
        <v>-5267</v>
      </c>
      <c r="J34" s="59">
        <v>0</v>
      </c>
      <c r="K34" s="59">
        <v>0</v>
      </c>
      <c r="L34" s="59">
        <v>0</v>
      </c>
      <c r="M34" s="59">
        <v>0</v>
      </c>
      <c r="N34" s="59">
        <v>0</v>
      </c>
    </row>
    <row r="35" spans="1:14" ht="15" x14ac:dyDescent="0.3">
      <c r="A35" s="53" t="s">
        <v>316</v>
      </c>
      <c r="B35" s="53" t="s">
        <v>43</v>
      </c>
      <c r="C35" s="59">
        <v>6011</v>
      </c>
      <c r="D35" s="59">
        <v>0</v>
      </c>
      <c r="E35" s="59">
        <v>0</v>
      </c>
      <c r="F35" s="59">
        <v>0</v>
      </c>
      <c r="G35" s="59">
        <v>0</v>
      </c>
      <c r="H35" s="59">
        <v>6011</v>
      </c>
      <c r="I35" s="59">
        <v>-4843</v>
      </c>
      <c r="J35" s="59">
        <v>1168</v>
      </c>
      <c r="K35" s="59">
        <v>0</v>
      </c>
      <c r="L35" s="59">
        <v>0</v>
      </c>
      <c r="M35" s="59">
        <v>0</v>
      </c>
      <c r="N35" s="59">
        <v>1168</v>
      </c>
    </row>
    <row r="36" spans="1:14" ht="15" x14ac:dyDescent="0.3">
      <c r="A36" s="53" t="s">
        <v>316</v>
      </c>
      <c r="B36" s="53" t="s">
        <v>44</v>
      </c>
      <c r="C36" s="59">
        <v>13956</v>
      </c>
      <c r="D36" s="59">
        <v>-124</v>
      </c>
      <c r="E36" s="59">
        <v>0</v>
      </c>
      <c r="F36" s="59">
        <v>0</v>
      </c>
      <c r="G36" s="59">
        <v>0</v>
      </c>
      <c r="H36" s="59">
        <v>13832</v>
      </c>
      <c r="I36" s="59">
        <v>-12143</v>
      </c>
      <c r="J36" s="59">
        <v>1689</v>
      </c>
      <c r="K36" s="59">
        <v>0</v>
      </c>
      <c r="L36" s="59">
        <v>0</v>
      </c>
      <c r="M36" s="59">
        <v>0</v>
      </c>
      <c r="N36" s="59">
        <v>1689</v>
      </c>
    </row>
    <row r="37" spans="1:14" ht="15" x14ac:dyDescent="0.3">
      <c r="A37" s="53" t="s">
        <v>316</v>
      </c>
      <c r="B37" s="53" t="s">
        <v>45</v>
      </c>
      <c r="C37" s="59">
        <v>11498</v>
      </c>
      <c r="D37" s="59">
        <v>0</v>
      </c>
      <c r="E37" s="59">
        <v>0</v>
      </c>
      <c r="F37" s="59">
        <v>0</v>
      </c>
      <c r="G37" s="59">
        <v>0</v>
      </c>
      <c r="H37" s="59">
        <v>11498</v>
      </c>
      <c r="I37" s="59">
        <v>-10225</v>
      </c>
      <c r="J37" s="59">
        <v>1273</v>
      </c>
      <c r="K37" s="59">
        <v>0</v>
      </c>
      <c r="L37" s="59">
        <v>0</v>
      </c>
      <c r="M37" s="59">
        <v>0</v>
      </c>
      <c r="N37" s="59">
        <v>1273</v>
      </c>
    </row>
    <row r="38" spans="1:14" ht="15" x14ac:dyDescent="0.3">
      <c r="A38" s="53" t="s">
        <v>316</v>
      </c>
      <c r="B38" s="53" t="s">
        <v>46</v>
      </c>
      <c r="C38" s="59">
        <v>8283</v>
      </c>
      <c r="D38" s="59">
        <v>0</v>
      </c>
      <c r="E38" s="59">
        <v>0</v>
      </c>
      <c r="F38" s="59">
        <v>0</v>
      </c>
      <c r="G38" s="59">
        <v>0</v>
      </c>
      <c r="H38" s="59">
        <v>8283</v>
      </c>
      <c r="I38" s="59">
        <v>-8283</v>
      </c>
      <c r="J38" s="59">
        <v>0</v>
      </c>
      <c r="K38" s="59">
        <v>0</v>
      </c>
      <c r="L38" s="59">
        <v>0</v>
      </c>
      <c r="M38" s="59">
        <v>0</v>
      </c>
      <c r="N38" s="59">
        <v>0</v>
      </c>
    </row>
    <row r="39" spans="1:14" ht="15" x14ac:dyDescent="0.3">
      <c r="A39" s="53" t="s">
        <v>316</v>
      </c>
      <c r="B39" s="53" t="s">
        <v>47</v>
      </c>
      <c r="C39" s="59">
        <v>8599</v>
      </c>
      <c r="D39" s="59">
        <v>0</v>
      </c>
      <c r="E39" s="59">
        <v>0</v>
      </c>
      <c r="F39" s="59">
        <v>0</v>
      </c>
      <c r="G39" s="59">
        <v>0</v>
      </c>
      <c r="H39" s="59">
        <v>8599</v>
      </c>
      <c r="I39" s="59">
        <v>-8599</v>
      </c>
      <c r="J39" s="59">
        <v>0</v>
      </c>
      <c r="K39" s="59">
        <v>0</v>
      </c>
      <c r="L39" s="59">
        <v>0</v>
      </c>
      <c r="M39" s="59">
        <v>0</v>
      </c>
      <c r="N39" s="59">
        <v>0</v>
      </c>
    </row>
    <row r="40" spans="1:14" ht="15" x14ac:dyDescent="0.3">
      <c r="A40" s="53" t="s">
        <v>316</v>
      </c>
      <c r="B40" s="53" t="s">
        <v>48</v>
      </c>
      <c r="C40" s="59">
        <v>8200</v>
      </c>
      <c r="D40" s="59">
        <v>0</v>
      </c>
      <c r="E40" s="59">
        <v>0</v>
      </c>
      <c r="F40" s="59">
        <v>0</v>
      </c>
      <c r="G40" s="59">
        <v>0</v>
      </c>
      <c r="H40" s="59">
        <v>8200</v>
      </c>
      <c r="I40" s="59">
        <v>-8200</v>
      </c>
      <c r="J40" s="59">
        <v>0</v>
      </c>
      <c r="K40" s="59">
        <v>0</v>
      </c>
      <c r="L40" s="59">
        <v>0</v>
      </c>
      <c r="M40" s="59">
        <v>0</v>
      </c>
      <c r="N40" s="59">
        <v>0</v>
      </c>
    </row>
    <row r="41" spans="1:14" ht="15" x14ac:dyDescent="0.3">
      <c r="A41" s="53" t="s">
        <v>316</v>
      </c>
      <c r="B41" s="53" t="s">
        <v>49</v>
      </c>
      <c r="C41" s="59">
        <v>2469</v>
      </c>
      <c r="D41" s="59">
        <v>0</v>
      </c>
      <c r="E41" s="59">
        <v>0</v>
      </c>
      <c r="F41" s="59">
        <v>0</v>
      </c>
      <c r="G41" s="59">
        <v>0</v>
      </c>
      <c r="H41" s="59">
        <v>2469</v>
      </c>
      <c r="I41" s="59">
        <v>-2469</v>
      </c>
      <c r="J41" s="59">
        <v>0</v>
      </c>
      <c r="K41" s="59">
        <v>0</v>
      </c>
      <c r="L41" s="59">
        <v>0</v>
      </c>
      <c r="M41" s="59">
        <v>0</v>
      </c>
      <c r="N41" s="59">
        <v>0</v>
      </c>
    </row>
    <row r="42" spans="1:14" ht="15" x14ac:dyDescent="0.3">
      <c r="A42" s="53" t="s">
        <v>368</v>
      </c>
      <c r="B42" s="53" t="s">
        <v>382</v>
      </c>
      <c r="C42" s="59">
        <v>10797</v>
      </c>
      <c r="D42" s="59">
        <v>0</v>
      </c>
      <c r="E42" s="59">
        <v>0</v>
      </c>
      <c r="F42" s="59">
        <v>0</v>
      </c>
      <c r="G42" s="59">
        <v>0</v>
      </c>
      <c r="H42" s="59">
        <v>10797</v>
      </c>
      <c r="I42" s="59">
        <v>0</v>
      </c>
      <c r="J42" s="59">
        <v>10797</v>
      </c>
      <c r="K42" s="59">
        <v>0</v>
      </c>
      <c r="L42" s="59">
        <v>0</v>
      </c>
      <c r="M42" s="59">
        <v>0</v>
      </c>
      <c r="N42" s="59">
        <v>10797</v>
      </c>
    </row>
    <row r="43" spans="1:14" ht="15" x14ac:dyDescent="0.3">
      <c r="A43" s="53" t="s">
        <v>368</v>
      </c>
      <c r="B43" s="53" t="s">
        <v>383</v>
      </c>
      <c r="C43" s="59">
        <v>9409</v>
      </c>
      <c r="D43" s="59">
        <v>0</v>
      </c>
      <c r="E43" s="59">
        <v>0</v>
      </c>
      <c r="F43" s="59">
        <v>0</v>
      </c>
      <c r="G43" s="59">
        <v>0</v>
      </c>
      <c r="H43" s="59">
        <v>9409</v>
      </c>
      <c r="I43" s="59">
        <v>-1000</v>
      </c>
      <c r="J43" s="59">
        <v>8409</v>
      </c>
      <c r="K43" s="59">
        <v>0</v>
      </c>
      <c r="L43" s="59">
        <v>0</v>
      </c>
      <c r="M43" s="59">
        <v>0</v>
      </c>
      <c r="N43" s="59">
        <v>8409</v>
      </c>
    </row>
    <row r="44" spans="1:14" ht="15" x14ac:dyDescent="0.3">
      <c r="A44" s="53" t="s">
        <v>368</v>
      </c>
      <c r="B44" s="53" t="s">
        <v>363</v>
      </c>
      <c r="C44" s="59">
        <v>8064</v>
      </c>
      <c r="D44" s="59">
        <v>0</v>
      </c>
      <c r="E44" s="59">
        <v>0</v>
      </c>
      <c r="F44" s="59">
        <v>0</v>
      </c>
      <c r="G44" s="59">
        <v>0</v>
      </c>
      <c r="H44" s="59">
        <v>8064</v>
      </c>
      <c r="I44" s="59">
        <v>-1000</v>
      </c>
      <c r="J44" s="59">
        <v>7064</v>
      </c>
      <c r="K44" s="59">
        <v>0</v>
      </c>
      <c r="L44" s="59">
        <v>0</v>
      </c>
      <c r="M44" s="59">
        <v>0</v>
      </c>
      <c r="N44" s="59">
        <v>7064</v>
      </c>
    </row>
    <row r="45" spans="1:14" ht="15" x14ac:dyDescent="0.3">
      <c r="A45" s="53" t="s">
        <v>368</v>
      </c>
      <c r="B45" s="53" t="s">
        <v>361</v>
      </c>
      <c r="C45" s="59">
        <v>6120</v>
      </c>
      <c r="D45" s="59">
        <v>0</v>
      </c>
      <c r="E45" s="59">
        <v>0</v>
      </c>
      <c r="F45" s="59">
        <v>0</v>
      </c>
      <c r="G45" s="59">
        <v>0</v>
      </c>
      <c r="H45" s="59">
        <v>6120</v>
      </c>
      <c r="I45" s="59">
        <v>-1000</v>
      </c>
      <c r="J45" s="59">
        <v>5120</v>
      </c>
      <c r="K45" s="59">
        <v>0</v>
      </c>
      <c r="L45" s="59">
        <v>0</v>
      </c>
      <c r="M45" s="59">
        <v>0</v>
      </c>
      <c r="N45" s="59">
        <v>5120</v>
      </c>
    </row>
    <row r="46" spans="1:14" ht="15" x14ac:dyDescent="0.3">
      <c r="A46" s="53" t="s">
        <v>368</v>
      </c>
      <c r="B46" s="53" t="s">
        <v>355</v>
      </c>
      <c r="C46" s="59">
        <v>6108</v>
      </c>
      <c r="D46" s="59">
        <v>0</v>
      </c>
      <c r="E46" s="59">
        <v>0</v>
      </c>
      <c r="F46" s="59">
        <v>0</v>
      </c>
      <c r="G46" s="59">
        <v>0</v>
      </c>
      <c r="H46" s="59">
        <v>6108</v>
      </c>
      <c r="I46" s="59">
        <v>-1000</v>
      </c>
      <c r="J46" s="59">
        <v>5108</v>
      </c>
      <c r="K46" s="59">
        <v>0</v>
      </c>
      <c r="L46" s="59">
        <v>0</v>
      </c>
      <c r="M46" s="59">
        <v>0</v>
      </c>
      <c r="N46" s="59">
        <v>5108</v>
      </c>
    </row>
    <row r="47" spans="1:14" ht="15" x14ac:dyDescent="0.3">
      <c r="A47" s="53" t="s">
        <v>368</v>
      </c>
      <c r="B47" s="53" t="s">
        <v>64</v>
      </c>
      <c r="C47" s="59">
        <v>7166</v>
      </c>
      <c r="D47" s="59">
        <v>0</v>
      </c>
      <c r="E47" s="59">
        <v>0</v>
      </c>
      <c r="F47" s="59">
        <v>0</v>
      </c>
      <c r="G47" s="59">
        <v>0</v>
      </c>
      <c r="H47" s="59">
        <v>7166</v>
      </c>
      <c r="I47" s="59">
        <v>-1000</v>
      </c>
      <c r="J47" s="59">
        <v>6166</v>
      </c>
      <c r="K47" s="59">
        <v>0</v>
      </c>
      <c r="L47" s="59">
        <v>0</v>
      </c>
      <c r="M47" s="59">
        <v>0</v>
      </c>
      <c r="N47" s="59">
        <v>6166</v>
      </c>
    </row>
    <row r="48" spans="1:14" ht="15" x14ac:dyDescent="0.3">
      <c r="A48" s="53" t="s">
        <v>368</v>
      </c>
      <c r="B48" s="53" t="s">
        <v>65</v>
      </c>
      <c r="C48" s="59">
        <v>15908</v>
      </c>
      <c r="D48" s="59">
        <v>0</v>
      </c>
      <c r="E48" s="59">
        <v>0</v>
      </c>
      <c r="F48" s="59">
        <v>0</v>
      </c>
      <c r="G48" s="59">
        <v>0</v>
      </c>
      <c r="H48" s="59">
        <v>15908</v>
      </c>
      <c r="I48" s="59">
        <v>-1000</v>
      </c>
      <c r="J48" s="59">
        <v>14908</v>
      </c>
      <c r="K48" s="59">
        <v>0</v>
      </c>
      <c r="L48" s="59">
        <v>0</v>
      </c>
      <c r="M48" s="59">
        <v>0</v>
      </c>
      <c r="N48" s="59">
        <v>14908</v>
      </c>
    </row>
    <row r="49" spans="1:14" ht="15" x14ac:dyDescent="0.3">
      <c r="A49" s="53" t="s">
        <v>368</v>
      </c>
      <c r="B49" s="53" t="s">
        <v>66</v>
      </c>
      <c r="C49" s="59">
        <v>18960</v>
      </c>
      <c r="D49" s="59">
        <v>-4047</v>
      </c>
      <c r="E49" s="59">
        <v>0</v>
      </c>
      <c r="F49" s="59">
        <v>0</v>
      </c>
      <c r="G49" s="59">
        <v>0</v>
      </c>
      <c r="H49" s="59">
        <v>14913</v>
      </c>
      <c r="I49" s="59">
        <v>-1000</v>
      </c>
      <c r="J49" s="59">
        <v>13913</v>
      </c>
      <c r="K49" s="59">
        <v>0</v>
      </c>
      <c r="L49" s="59">
        <v>0</v>
      </c>
      <c r="M49" s="59">
        <v>0</v>
      </c>
      <c r="N49" s="59">
        <v>13913</v>
      </c>
    </row>
    <row r="50" spans="1:14" ht="15" x14ac:dyDescent="0.3">
      <c r="A50" s="53" t="s">
        <v>368</v>
      </c>
      <c r="B50" s="53" t="s">
        <v>38</v>
      </c>
      <c r="C50" s="59">
        <v>45017</v>
      </c>
      <c r="D50" s="59">
        <v>-1410</v>
      </c>
      <c r="E50" s="59">
        <v>0</v>
      </c>
      <c r="F50" s="59">
        <v>0</v>
      </c>
      <c r="G50" s="59">
        <v>0</v>
      </c>
      <c r="H50" s="59">
        <v>43607</v>
      </c>
      <c r="I50" s="59">
        <v>-1000</v>
      </c>
      <c r="J50" s="59">
        <v>42607</v>
      </c>
      <c r="K50" s="59">
        <v>0</v>
      </c>
      <c r="L50" s="59">
        <v>0</v>
      </c>
      <c r="M50" s="59">
        <v>0</v>
      </c>
      <c r="N50" s="59">
        <v>42607</v>
      </c>
    </row>
    <row r="51" spans="1:14" ht="15" x14ac:dyDescent="0.3">
      <c r="A51" s="53" t="s">
        <v>368</v>
      </c>
      <c r="B51" s="53" t="s">
        <v>67</v>
      </c>
      <c r="C51" s="59">
        <v>77440</v>
      </c>
      <c r="D51" s="59">
        <v>0</v>
      </c>
      <c r="E51" s="59">
        <v>0</v>
      </c>
      <c r="F51" s="59">
        <v>0</v>
      </c>
      <c r="G51" s="59">
        <v>0</v>
      </c>
      <c r="H51" s="59">
        <v>77440</v>
      </c>
      <c r="I51" s="59">
        <v>-1000</v>
      </c>
      <c r="J51" s="59">
        <v>76440</v>
      </c>
      <c r="K51" s="59">
        <v>0</v>
      </c>
      <c r="L51" s="59">
        <v>0</v>
      </c>
      <c r="M51" s="59">
        <v>0</v>
      </c>
      <c r="N51" s="59">
        <v>76440</v>
      </c>
    </row>
    <row r="52" spans="1:14" ht="15" x14ac:dyDescent="0.3">
      <c r="A52" s="53" t="s">
        <v>368</v>
      </c>
      <c r="B52" s="53" t="s">
        <v>68</v>
      </c>
      <c r="C52" s="59">
        <v>70758</v>
      </c>
      <c r="D52" s="59">
        <v>-2296</v>
      </c>
      <c r="E52" s="59">
        <v>0</v>
      </c>
      <c r="F52" s="59">
        <v>0</v>
      </c>
      <c r="G52" s="59">
        <v>0</v>
      </c>
      <c r="H52" s="59">
        <v>68462</v>
      </c>
      <c r="I52" s="59">
        <v>-4554</v>
      </c>
      <c r="J52" s="59">
        <v>63908</v>
      </c>
      <c r="K52" s="59">
        <v>0</v>
      </c>
      <c r="L52" s="59">
        <v>0</v>
      </c>
      <c r="M52" s="59">
        <v>0</v>
      </c>
      <c r="N52" s="59">
        <v>63908</v>
      </c>
    </row>
    <row r="53" spans="1:14" ht="15" x14ac:dyDescent="0.3">
      <c r="A53" s="53" t="s">
        <v>368</v>
      </c>
      <c r="B53" s="53" t="s">
        <v>69</v>
      </c>
      <c r="C53" s="59">
        <v>85659</v>
      </c>
      <c r="D53" s="59">
        <v>-3502</v>
      </c>
      <c r="E53" s="59">
        <v>0</v>
      </c>
      <c r="F53" s="59">
        <v>0</v>
      </c>
      <c r="G53" s="59">
        <v>0</v>
      </c>
      <c r="H53" s="59">
        <v>82157</v>
      </c>
      <c r="I53" s="59">
        <v>-13627</v>
      </c>
      <c r="J53" s="59">
        <v>68530</v>
      </c>
      <c r="K53" s="59">
        <v>0</v>
      </c>
      <c r="L53" s="59">
        <v>0</v>
      </c>
      <c r="M53" s="59">
        <v>0</v>
      </c>
      <c r="N53" s="59">
        <v>68530</v>
      </c>
    </row>
    <row r="54" spans="1:14" ht="15" x14ac:dyDescent="0.3">
      <c r="A54" s="53" t="s">
        <v>368</v>
      </c>
      <c r="B54" s="53" t="s">
        <v>70</v>
      </c>
      <c r="C54" s="59">
        <v>140238</v>
      </c>
      <c r="D54" s="59">
        <v>0</v>
      </c>
      <c r="E54" s="59">
        <v>0</v>
      </c>
      <c r="F54" s="59">
        <v>0</v>
      </c>
      <c r="G54" s="59">
        <v>0</v>
      </c>
      <c r="H54" s="59">
        <v>140238</v>
      </c>
      <c r="I54" s="59">
        <v>-56175</v>
      </c>
      <c r="J54" s="59">
        <v>84063</v>
      </c>
      <c r="K54" s="59">
        <v>0</v>
      </c>
      <c r="L54" s="59">
        <v>0</v>
      </c>
      <c r="M54" s="59">
        <v>0</v>
      </c>
      <c r="N54" s="59">
        <v>84063</v>
      </c>
    </row>
    <row r="55" spans="1:14" ht="15" x14ac:dyDescent="0.3">
      <c r="A55" s="53" t="s">
        <v>368</v>
      </c>
      <c r="B55" s="53" t="s">
        <v>71</v>
      </c>
      <c r="C55" s="59">
        <v>1401071</v>
      </c>
      <c r="D55" s="59">
        <v>-51233</v>
      </c>
      <c r="E55" s="59">
        <v>0</v>
      </c>
      <c r="F55" s="59">
        <v>0</v>
      </c>
      <c r="G55" s="59">
        <v>0</v>
      </c>
      <c r="H55" s="59">
        <v>1349838</v>
      </c>
      <c r="I55" s="59">
        <v>-680526</v>
      </c>
      <c r="J55" s="59">
        <v>669312</v>
      </c>
      <c r="K55" s="59">
        <v>0</v>
      </c>
      <c r="L55" s="59">
        <v>0</v>
      </c>
      <c r="M55" s="59">
        <v>0</v>
      </c>
      <c r="N55" s="59">
        <v>669312</v>
      </c>
    </row>
    <row r="56" spans="1:14" ht="15" x14ac:dyDescent="0.3">
      <c r="A56" s="53" t="s">
        <v>368</v>
      </c>
      <c r="B56" s="53" t="s">
        <v>39</v>
      </c>
      <c r="C56" s="59">
        <v>1285592</v>
      </c>
      <c r="D56" s="59">
        <v>-723</v>
      </c>
      <c r="E56" s="59">
        <v>0</v>
      </c>
      <c r="F56" s="59">
        <v>0</v>
      </c>
      <c r="G56" s="59">
        <v>0</v>
      </c>
      <c r="H56" s="59">
        <v>1284869</v>
      </c>
      <c r="I56" s="59">
        <v>-670698</v>
      </c>
      <c r="J56" s="59">
        <v>614171</v>
      </c>
      <c r="K56" s="59">
        <v>0</v>
      </c>
      <c r="L56" s="59">
        <v>0</v>
      </c>
      <c r="M56" s="59">
        <v>0</v>
      </c>
      <c r="N56" s="59">
        <v>614171</v>
      </c>
    </row>
    <row r="57" spans="1:14" ht="15" x14ac:dyDescent="0.3">
      <c r="A57" s="53" t="s">
        <v>368</v>
      </c>
      <c r="B57" s="53" t="s">
        <v>40</v>
      </c>
      <c r="C57" s="59">
        <v>1438239</v>
      </c>
      <c r="D57" s="59">
        <v>-55487</v>
      </c>
      <c r="E57" s="59">
        <v>0</v>
      </c>
      <c r="F57" s="59">
        <v>0</v>
      </c>
      <c r="G57" s="59">
        <v>0</v>
      </c>
      <c r="H57" s="59">
        <v>1382752</v>
      </c>
      <c r="I57" s="59">
        <v>-1354624</v>
      </c>
      <c r="J57" s="59">
        <v>28128</v>
      </c>
      <c r="K57" s="59">
        <v>0</v>
      </c>
      <c r="L57" s="59">
        <v>0</v>
      </c>
      <c r="M57" s="59">
        <v>0</v>
      </c>
      <c r="N57" s="59">
        <v>28128</v>
      </c>
    </row>
    <row r="58" spans="1:14" ht="15" x14ac:dyDescent="0.3">
      <c r="A58" s="53" t="s">
        <v>368</v>
      </c>
      <c r="B58" s="53" t="s">
        <v>41</v>
      </c>
      <c r="C58" s="59">
        <v>1583253</v>
      </c>
      <c r="D58" s="59">
        <v>-167</v>
      </c>
      <c r="E58" s="59">
        <v>0</v>
      </c>
      <c r="F58" s="59">
        <v>0</v>
      </c>
      <c r="G58" s="59">
        <v>0</v>
      </c>
      <c r="H58" s="59">
        <v>1583086</v>
      </c>
      <c r="I58" s="59">
        <v>-1583086</v>
      </c>
      <c r="J58" s="59">
        <v>0</v>
      </c>
      <c r="K58" s="59">
        <v>5161</v>
      </c>
      <c r="L58" s="59">
        <v>-4112</v>
      </c>
      <c r="M58" s="59">
        <v>1049</v>
      </c>
      <c r="N58" s="59">
        <v>-1049</v>
      </c>
    </row>
    <row r="59" spans="1:14" ht="15" x14ac:dyDescent="0.3">
      <c r="A59" s="53" t="s">
        <v>368</v>
      </c>
      <c r="B59" s="53" t="s">
        <v>42</v>
      </c>
      <c r="C59" s="59">
        <v>1729086</v>
      </c>
      <c r="D59" s="59">
        <v>-19305</v>
      </c>
      <c r="E59" s="59">
        <v>0</v>
      </c>
      <c r="F59" s="59">
        <v>0</v>
      </c>
      <c r="G59" s="59">
        <v>0</v>
      </c>
      <c r="H59" s="59">
        <v>1709781</v>
      </c>
      <c r="I59" s="59">
        <v>-1015426</v>
      </c>
      <c r="J59" s="59">
        <v>694355</v>
      </c>
      <c r="K59" s="59">
        <v>7</v>
      </c>
      <c r="L59" s="59">
        <v>-4</v>
      </c>
      <c r="M59" s="59">
        <v>3</v>
      </c>
      <c r="N59" s="59">
        <v>694352</v>
      </c>
    </row>
    <row r="60" spans="1:14" ht="15" x14ac:dyDescent="0.3">
      <c r="A60" s="53" t="s">
        <v>368</v>
      </c>
      <c r="B60" s="53" t="s">
        <v>43</v>
      </c>
      <c r="C60" s="59">
        <v>1564795</v>
      </c>
      <c r="D60" s="59">
        <v>-4394</v>
      </c>
      <c r="E60" s="59">
        <v>0</v>
      </c>
      <c r="F60" s="59">
        <v>0</v>
      </c>
      <c r="G60" s="59">
        <v>0</v>
      </c>
      <c r="H60" s="59">
        <v>1560401</v>
      </c>
      <c r="I60" s="59">
        <v>-1454516</v>
      </c>
      <c r="J60" s="59">
        <v>105885</v>
      </c>
      <c r="K60" s="59">
        <v>54327</v>
      </c>
      <c r="L60" s="59">
        <v>-52385</v>
      </c>
      <c r="M60" s="59">
        <v>1942</v>
      </c>
      <c r="N60" s="59">
        <v>103943</v>
      </c>
    </row>
    <row r="61" spans="1:14" ht="15" x14ac:dyDescent="0.3">
      <c r="A61" s="53" t="s">
        <v>368</v>
      </c>
      <c r="B61" s="53" t="s">
        <v>44</v>
      </c>
      <c r="C61" s="59">
        <v>1546207</v>
      </c>
      <c r="D61" s="59">
        <v>-16565</v>
      </c>
      <c r="E61" s="59">
        <v>0</v>
      </c>
      <c r="F61" s="59">
        <v>0</v>
      </c>
      <c r="G61" s="59">
        <v>0</v>
      </c>
      <c r="H61" s="59">
        <v>1529642</v>
      </c>
      <c r="I61" s="59">
        <v>-1448507</v>
      </c>
      <c r="J61" s="59">
        <v>81135</v>
      </c>
      <c r="K61" s="59">
        <v>0</v>
      </c>
      <c r="L61" s="59">
        <v>0</v>
      </c>
      <c r="M61" s="59">
        <v>0</v>
      </c>
      <c r="N61" s="59">
        <v>81135</v>
      </c>
    </row>
    <row r="62" spans="1:14" ht="15" x14ac:dyDescent="0.3">
      <c r="A62" s="53" t="s">
        <v>368</v>
      </c>
      <c r="B62" s="53" t="s">
        <v>45</v>
      </c>
      <c r="C62" s="59">
        <v>1667873</v>
      </c>
      <c r="D62" s="59">
        <v>-4059</v>
      </c>
      <c r="E62" s="59">
        <v>0</v>
      </c>
      <c r="F62" s="59">
        <v>0</v>
      </c>
      <c r="G62" s="59">
        <v>0</v>
      </c>
      <c r="H62" s="59">
        <v>1663814</v>
      </c>
      <c r="I62" s="59">
        <v>-1663814</v>
      </c>
      <c r="J62" s="59">
        <v>0</v>
      </c>
      <c r="K62" s="59">
        <v>1097</v>
      </c>
      <c r="L62" s="59">
        <v>-1097</v>
      </c>
      <c r="M62" s="59">
        <v>0</v>
      </c>
      <c r="N62" s="59">
        <v>0</v>
      </c>
    </row>
    <row r="63" spans="1:14" ht="15" x14ac:dyDescent="0.3">
      <c r="A63" s="53" t="s">
        <v>368</v>
      </c>
      <c r="B63" s="53" t="s">
        <v>46</v>
      </c>
      <c r="C63" s="59">
        <v>2009966</v>
      </c>
      <c r="D63" s="59">
        <v>-1881</v>
      </c>
      <c r="E63" s="59">
        <v>0</v>
      </c>
      <c r="F63" s="59">
        <v>0</v>
      </c>
      <c r="G63" s="59">
        <v>0</v>
      </c>
      <c r="H63" s="59">
        <v>2008085</v>
      </c>
      <c r="I63" s="59">
        <v>-2008085</v>
      </c>
      <c r="J63" s="59">
        <v>0</v>
      </c>
      <c r="K63" s="59">
        <v>0</v>
      </c>
      <c r="L63" s="59">
        <v>0</v>
      </c>
      <c r="M63" s="59">
        <v>0</v>
      </c>
      <c r="N63" s="59">
        <v>0</v>
      </c>
    </row>
    <row r="64" spans="1:14" ht="15" x14ac:dyDescent="0.3">
      <c r="A64" s="53" t="s">
        <v>368</v>
      </c>
      <c r="B64" s="53" t="s">
        <v>47</v>
      </c>
      <c r="C64" s="59">
        <v>15022</v>
      </c>
      <c r="D64" s="59">
        <v>0</v>
      </c>
      <c r="E64" s="59">
        <v>0</v>
      </c>
      <c r="F64" s="59">
        <v>0</v>
      </c>
      <c r="G64" s="59">
        <v>0</v>
      </c>
      <c r="H64" s="59">
        <v>15022</v>
      </c>
      <c r="I64" s="59">
        <v>-15022</v>
      </c>
      <c r="J64" s="59">
        <v>0</v>
      </c>
      <c r="K64" s="59">
        <v>0</v>
      </c>
      <c r="L64" s="59">
        <v>0</v>
      </c>
      <c r="M64" s="59">
        <v>0</v>
      </c>
      <c r="N64" s="59">
        <v>0</v>
      </c>
    </row>
    <row r="65" spans="1:14" ht="15" x14ac:dyDescent="0.3">
      <c r="A65" s="53" t="s">
        <v>368</v>
      </c>
      <c r="B65" s="53" t="s">
        <v>48</v>
      </c>
      <c r="C65" s="59">
        <v>2849</v>
      </c>
      <c r="D65" s="59">
        <v>0</v>
      </c>
      <c r="E65" s="59">
        <v>0</v>
      </c>
      <c r="F65" s="59">
        <v>0</v>
      </c>
      <c r="G65" s="59">
        <v>0</v>
      </c>
      <c r="H65" s="59">
        <v>2849</v>
      </c>
      <c r="I65" s="59">
        <v>-2849</v>
      </c>
      <c r="J65" s="59">
        <v>0</v>
      </c>
      <c r="K65" s="59">
        <v>0</v>
      </c>
      <c r="L65" s="59">
        <v>0</v>
      </c>
      <c r="M65" s="59">
        <v>0</v>
      </c>
      <c r="N65" s="59">
        <v>0</v>
      </c>
    </row>
    <row r="66" spans="1:14" ht="15" x14ac:dyDescent="0.3">
      <c r="A66" s="53" t="s">
        <v>368</v>
      </c>
      <c r="B66" s="53" t="s">
        <v>49</v>
      </c>
      <c r="C66" s="59">
        <v>4834</v>
      </c>
      <c r="D66" s="59">
        <v>0</v>
      </c>
      <c r="E66" s="59">
        <v>0</v>
      </c>
      <c r="F66" s="59">
        <v>0</v>
      </c>
      <c r="G66" s="59">
        <v>0</v>
      </c>
      <c r="H66" s="59">
        <v>4834</v>
      </c>
      <c r="I66" s="59">
        <v>-4834</v>
      </c>
      <c r="J66" s="59">
        <v>0</v>
      </c>
      <c r="K66" s="59">
        <v>0</v>
      </c>
      <c r="L66" s="59">
        <v>0</v>
      </c>
      <c r="M66" s="59">
        <v>0</v>
      </c>
      <c r="N66" s="59">
        <v>0</v>
      </c>
    </row>
    <row r="67" spans="1:14" ht="15" x14ac:dyDescent="0.3">
      <c r="A67" s="53" t="s">
        <v>368</v>
      </c>
      <c r="B67" s="53" t="s">
        <v>50</v>
      </c>
      <c r="C67" s="59">
        <v>2942</v>
      </c>
      <c r="D67" s="59">
        <v>0</v>
      </c>
      <c r="E67" s="59">
        <v>0</v>
      </c>
      <c r="F67" s="59">
        <v>0</v>
      </c>
      <c r="G67" s="59">
        <v>0</v>
      </c>
      <c r="H67" s="59">
        <v>2942</v>
      </c>
      <c r="I67" s="59">
        <v>-2942</v>
      </c>
      <c r="J67" s="59">
        <v>0</v>
      </c>
      <c r="K67" s="59">
        <v>0</v>
      </c>
      <c r="L67" s="59">
        <v>0</v>
      </c>
      <c r="M67" s="59">
        <v>0</v>
      </c>
      <c r="N67" s="59">
        <v>0</v>
      </c>
    </row>
    <row r="68" spans="1:14" ht="15" x14ac:dyDescent="0.3">
      <c r="A68" s="53" t="s">
        <v>368</v>
      </c>
      <c r="B68" s="53" t="s">
        <v>51</v>
      </c>
      <c r="C68" s="59">
        <v>3018</v>
      </c>
      <c r="D68" s="59">
        <v>0</v>
      </c>
      <c r="E68" s="59">
        <v>0</v>
      </c>
      <c r="F68" s="59">
        <v>0</v>
      </c>
      <c r="G68" s="59">
        <v>0</v>
      </c>
      <c r="H68" s="59">
        <v>3018</v>
      </c>
      <c r="I68" s="59">
        <v>-3018</v>
      </c>
      <c r="J68" s="59">
        <v>0</v>
      </c>
      <c r="K68" s="59">
        <v>0</v>
      </c>
      <c r="L68" s="59">
        <v>0</v>
      </c>
      <c r="M68" s="59">
        <v>0</v>
      </c>
      <c r="N68" s="59">
        <v>0</v>
      </c>
    </row>
    <row r="69" spans="1:14" ht="15" x14ac:dyDescent="0.3">
      <c r="A69" s="53" t="s">
        <v>315</v>
      </c>
      <c r="B69" s="53" t="s">
        <v>47</v>
      </c>
      <c r="C69" s="59">
        <v>3350959</v>
      </c>
      <c r="D69" s="59">
        <v>-6362</v>
      </c>
      <c r="E69" s="59">
        <v>0</v>
      </c>
      <c r="F69" s="59">
        <v>0</v>
      </c>
      <c r="G69" s="59">
        <v>0</v>
      </c>
      <c r="H69" s="59">
        <v>3344597</v>
      </c>
      <c r="I69" s="59">
        <v>-3344597</v>
      </c>
      <c r="J69" s="59">
        <v>0</v>
      </c>
      <c r="K69" s="59">
        <v>0</v>
      </c>
      <c r="L69" s="59">
        <v>0</v>
      </c>
      <c r="M69" s="59">
        <v>0</v>
      </c>
      <c r="N69" s="59">
        <v>0</v>
      </c>
    </row>
    <row r="70" spans="1:14" ht="15" x14ac:dyDescent="0.3">
      <c r="A70" s="53" t="s">
        <v>315</v>
      </c>
      <c r="B70" s="53" t="s">
        <v>48</v>
      </c>
      <c r="C70" s="59">
        <v>3803117</v>
      </c>
      <c r="D70" s="59">
        <v>-13733</v>
      </c>
      <c r="E70" s="59">
        <v>0</v>
      </c>
      <c r="F70" s="59">
        <v>0</v>
      </c>
      <c r="G70" s="59">
        <v>0</v>
      </c>
      <c r="H70" s="59">
        <v>3789384</v>
      </c>
      <c r="I70" s="59">
        <v>-3789384</v>
      </c>
      <c r="J70" s="59">
        <v>0</v>
      </c>
      <c r="K70" s="59">
        <v>838033</v>
      </c>
      <c r="L70" s="59">
        <v>-832320</v>
      </c>
      <c r="M70" s="59">
        <v>5713</v>
      </c>
      <c r="N70" s="59">
        <v>-5713</v>
      </c>
    </row>
    <row r="71" spans="1:14" ht="15" x14ac:dyDescent="0.3">
      <c r="A71" s="53" t="s">
        <v>315</v>
      </c>
      <c r="B71" s="53" t="s">
        <v>49</v>
      </c>
      <c r="C71" s="59">
        <v>3613576</v>
      </c>
      <c r="D71" s="59">
        <v>-161464</v>
      </c>
      <c r="E71" s="59">
        <v>0</v>
      </c>
      <c r="F71" s="59">
        <v>0</v>
      </c>
      <c r="G71" s="59">
        <v>0</v>
      </c>
      <c r="H71" s="59">
        <v>3452112</v>
      </c>
      <c r="I71" s="59">
        <v>-3452112</v>
      </c>
      <c r="J71" s="59">
        <v>0</v>
      </c>
      <c r="K71" s="59">
        <v>1226753</v>
      </c>
      <c r="L71" s="59">
        <v>-1226753</v>
      </c>
      <c r="M71" s="59">
        <v>0</v>
      </c>
      <c r="N71" s="59">
        <v>0</v>
      </c>
    </row>
    <row r="72" spans="1:14" ht="15" x14ac:dyDescent="0.3">
      <c r="A72" s="53" t="s">
        <v>315</v>
      </c>
      <c r="B72" s="53" t="s">
        <v>50</v>
      </c>
      <c r="C72" s="59">
        <v>3630124</v>
      </c>
      <c r="D72" s="59">
        <v>-89310</v>
      </c>
      <c r="E72" s="59">
        <v>0</v>
      </c>
      <c r="F72" s="59">
        <v>0</v>
      </c>
      <c r="G72" s="59">
        <v>0</v>
      </c>
      <c r="H72" s="59">
        <v>3540814</v>
      </c>
      <c r="I72" s="59">
        <v>-3540814</v>
      </c>
      <c r="J72" s="59">
        <v>0</v>
      </c>
      <c r="K72" s="59">
        <v>914986</v>
      </c>
      <c r="L72" s="59">
        <v>-914986</v>
      </c>
      <c r="M72" s="59">
        <v>0</v>
      </c>
      <c r="N72" s="59">
        <v>0</v>
      </c>
    </row>
    <row r="73" spans="1:14" ht="15" x14ac:dyDescent="0.3">
      <c r="A73" s="53" t="s">
        <v>315</v>
      </c>
      <c r="B73" s="53" t="s">
        <v>51</v>
      </c>
      <c r="C73" s="59">
        <v>3300658</v>
      </c>
      <c r="D73" s="59">
        <v>-10031</v>
      </c>
      <c r="E73" s="59">
        <v>0</v>
      </c>
      <c r="F73" s="59">
        <v>0</v>
      </c>
      <c r="G73" s="59">
        <v>0</v>
      </c>
      <c r="H73" s="59">
        <v>3290627</v>
      </c>
      <c r="I73" s="59">
        <v>-3290627</v>
      </c>
      <c r="J73" s="59">
        <v>0</v>
      </c>
      <c r="K73" s="59">
        <v>565922</v>
      </c>
      <c r="L73" s="59">
        <v>-565922</v>
      </c>
      <c r="M73" s="59">
        <v>0</v>
      </c>
      <c r="N73" s="59">
        <v>0</v>
      </c>
    </row>
    <row r="74" spans="1:14" ht="15" x14ac:dyDescent="0.3">
      <c r="A74" s="53" t="s">
        <v>315</v>
      </c>
      <c r="B74" s="53" t="s">
        <v>52</v>
      </c>
      <c r="C74" s="59">
        <v>3300363</v>
      </c>
      <c r="D74" s="59">
        <v>-51628</v>
      </c>
      <c r="E74" s="59">
        <v>0</v>
      </c>
      <c r="F74" s="59">
        <v>0</v>
      </c>
      <c r="G74" s="59">
        <v>0</v>
      </c>
      <c r="H74" s="59">
        <v>3248735</v>
      </c>
      <c r="I74" s="59">
        <v>-3248735</v>
      </c>
      <c r="J74" s="59">
        <v>0</v>
      </c>
      <c r="K74" s="59">
        <v>731342</v>
      </c>
      <c r="L74" s="59">
        <v>-731342</v>
      </c>
      <c r="M74" s="59">
        <v>0</v>
      </c>
      <c r="N74" s="59">
        <v>0</v>
      </c>
    </row>
    <row r="75" spans="1:14" ht="15" x14ac:dyDescent="0.3">
      <c r="A75" s="53" t="s">
        <v>315</v>
      </c>
      <c r="B75" s="53" t="s">
        <v>53</v>
      </c>
      <c r="C75" s="59">
        <v>2655673</v>
      </c>
      <c r="D75" s="59">
        <v>-92303</v>
      </c>
      <c r="E75" s="59">
        <v>0</v>
      </c>
      <c r="F75" s="59">
        <v>0</v>
      </c>
      <c r="G75" s="59">
        <v>0</v>
      </c>
      <c r="H75" s="59">
        <v>2563370</v>
      </c>
      <c r="I75" s="59">
        <v>-2563370</v>
      </c>
      <c r="J75" s="59">
        <v>0</v>
      </c>
      <c r="K75" s="59">
        <v>593397</v>
      </c>
      <c r="L75" s="59">
        <v>-593397</v>
      </c>
      <c r="M75" s="59">
        <v>0</v>
      </c>
      <c r="N75" s="59">
        <v>0</v>
      </c>
    </row>
    <row r="76" spans="1:14" ht="15" x14ac:dyDescent="0.3">
      <c r="A76" s="53" t="s">
        <v>315</v>
      </c>
      <c r="B76" s="53" t="s">
        <v>54</v>
      </c>
      <c r="C76" s="59">
        <v>2087568</v>
      </c>
      <c r="D76" s="59">
        <v>-22413</v>
      </c>
      <c r="E76" s="59">
        <v>0</v>
      </c>
      <c r="F76" s="59">
        <v>0</v>
      </c>
      <c r="G76" s="59">
        <v>0</v>
      </c>
      <c r="H76" s="59">
        <v>2065155</v>
      </c>
      <c r="I76" s="59">
        <v>-2065155</v>
      </c>
      <c r="J76" s="59">
        <v>0</v>
      </c>
      <c r="K76" s="59">
        <v>691837</v>
      </c>
      <c r="L76" s="59">
        <v>-691774</v>
      </c>
      <c r="M76" s="59">
        <v>63</v>
      </c>
      <c r="N76" s="59">
        <v>-63</v>
      </c>
    </row>
    <row r="77" spans="1:14" ht="15" x14ac:dyDescent="0.3">
      <c r="A77" s="53" t="s">
        <v>315</v>
      </c>
      <c r="B77" s="53" t="s">
        <v>55</v>
      </c>
      <c r="C77" s="59">
        <v>2963217</v>
      </c>
      <c r="D77" s="59">
        <v>-487170</v>
      </c>
      <c r="E77" s="59">
        <v>0</v>
      </c>
      <c r="F77" s="59">
        <v>0</v>
      </c>
      <c r="G77" s="59">
        <v>0</v>
      </c>
      <c r="H77" s="59">
        <v>2476047</v>
      </c>
      <c r="I77" s="59">
        <v>-2476047</v>
      </c>
      <c r="J77" s="59">
        <v>0</v>
      </c>
      <c r="K77" s="59">
        <v>111275</v>
      </c>
      <c r="L77" s="59">
        <v>-111275</v>
      </c>
      <c r="M77" s="59">
        <v>0</v>
      </c>
      <c r="N77" s="59">
        <v>0</v>
      </c>
    </row>
    <row r="78" spans="1:14" ht="15" x14ac:dyDescent="0.3">
      <c r="A78" s="53" t="s">
        <v>315</v>
      </c>
      <c r="B78" s="53" t="s">
        <v>56</v>
      </c>
      <c r="C78" s="59">
        <v>2857669</v>
      </c>
      <c r="D78" s="59">
        <v>-482720</v>
      </c>
      <c r="E78" s="59">
        <v>0</v>
      </c>
      <c r="F78" s="59">
        <v>0</v>
      </c>
      <c r="G78" s="59">
        <v>0</v>
      </c>
      <c r="H78" s="59">
        <v>2374949</v>
      </c>
      <c r="I78" s="59">
        <v>-2374949</v>
      </c>
      <c r="J78" s="59">
        <v>0</v>
      </c>
      <c r="K78" s="59">
        <v>204300</v>
      </c>
      <c r="L78" s="59">
        <v>-204300</v>
      </c>
      <c r="M78" s="59">
        <v>0</v>
      </c>
      <c r="N78" s="59">
        <v>0</v>
      </c>
    </row>
    <row r="79" spans="1:14" ht="15" x14ac:dyDescent="0.3">
      <c r="A79" s="53" t="s">
        <v>315</v>
      </c>
      <c r="B79" s="53" t="s">
        <v>57</v>
      </c>
      <c r="C79" s="59">
        <v>2753125</v>
      </c>
      <c r="D79" s="59">
        <v>-482039</v>
      </c>
      <c r="E79" s="59">
        <v>0</v>
      </c>
      <c r="F79" s="59">
        <v>0</v>
      </c>
      <c r="G79" s="59">
        <v>0</v>
      </c>
      <c r="H79" s="59">
        <v>2271086</v>
      </c>
      <c r="I79" s="59">
        <v>-2271086</v>
      </c>
      <c r="J79" s="59">
        <v>0</v>
      </c>
      <c r="K79" s="59">
        <v>196542</v>
      </c>
      <c r="L79" s="59">
        <v>-196542</v>
      </c>
      <c r="M79" s="59">
        <v>0</v>
      </c>
      <c r="N79" s="59">
        <v>0</v>
      </c>
    </row>
    <row r="80" spans="1:14" ht="15" x14ac:dyDescent="0.3">
      <c r="A80" s="53" t="s">
        <v>315</v>
      </c>
      <c r="B80" s="53" t="s">
        <v>58</v>
      </c>
      <c r="C80" s="59">
        <v>1882495</v>
      </c>
      <c r="D80" s="59">
        <v>-360016</v>
      </c>
      <c r="E80" s="59">
        <v>0</v>
      </c>
      <c r="F80" s="59">
        <v>0</v>
      </c>
      <c r="G80" s="59">
        <v>0</v>
      </c>
      <c r="H80" s="59">
        <v>1522479</v>
      </c>
      <c r="I80" s="59">
        <v>-1522479</v>
      </c>
      <c r="J80" s="59">
        <v>0</v>
      </c>
      <c r="K80" s="59">
        <v>175293</v>
      </c>
      <c r="L80" s="59">
        <v>-175293</v>
      </c>
      <c r="M80" s="59">
        <v>0</v>
      </c>
      <c r="N80" s="59">
        <v>0</v>
      </c>
    </row>
    <row r="81" spans="1:14" ht="15" x14ac:dyDescent="0.3">
      <c r="A81" s="53" t="s">
        <v>314</v>
      </c>
      <c r="B81" s="53" t="s">
        <v>45</v>
      </c>
      <c r="C81" s="59">
        <v>37551</v>
      </c>
      <c r="D81" s="59">
        <v>-1728</v>
      </c>
      <c r="E81" s="59">
        <v>0</v>
      </c>
      <c r="F81" s="59">
        <v>0</v>
      </c>
      <c r="G81" s="59">
        <v>0</v>
      </c>
      <c r="H81" s="59">
        <v>35823</v>
      </c>
      <c r="I81" s="59">
        <v>-35823</v>
      </c>
      <c r="J81" s="59">
        <v>0</v>
      </c>
      <c r="K81" s="59">
        <v>1728</v>
      </c>
      <c r="L81" s="59">
        <v>0</v>
      </c>
      <c r="M81" s="59">
        <v>1728</v>
      </c>
      <c r="N81" s="59">
        <v>-1728</v>
      </c>
    </row>
    <row r="82" spans="1:14" ht="15" x14ac:dyDescent="0.3">
      <c r="A82" s="53" t="s">
        <v>314</v>
      </c>
      <c r="B82" s="53" t="s">
        <v>46</v>
      </c>
      <c r="C82" s="59">
        <v>101209</v>
      </c>
      <c r="D82" s="59">
        <v>0</v>
      </c>
      <c r="E82" s="59">
        <v>0</v>
      </c>
      <c r="F82" s="59">
        <v>0</v>
      </c>
      <c r="G82" s="59">
        <v>0</v>
      </c>
      <c r="H82" s="59">
        <v>101209</v>
      </c>
      <c r="I82" s="59">
        <v>-101209</v>
      </c>
      <c r="J82" s="59">
        <v>0</v>
      </c>
      <c r="K82" s="59">
        <v>0</v>
      </c>
      <c r="L82" s="59">
        <v>0</v>
      </c>
      <c r="M82" s="59">
        <v>0</v>
      </c>
      <c r="N82" s="59">
        <v>0</v>
      </c>
    </row>
    <row r="83" spans="1:14" ht="15" x14ac:dyDescent="0.3">
      <c r="A83" s="53" t="s">
        <v>314</v>
      </c>
      <c r="B83" s="53" t="s">
        <v>47</v>
      </c>
      <c r="C83" s="59">
        <v>111706</v>
      </c>
      <c r="D83" s="59">
        <v>0</v>
      </c>
      <c r="E83" s="59">
        <v>0</v>
      </c>
      <c r="F83" s="59">
        <v>0</v>
      </c>
      <c r="G83" s="59">
        <v>0</v>
      </c>
      <c r="H83" s="59">
        <v>111706</v>
      </c>
      <c r="I83" s="59">
        <v>-111706</v>
      </c>
      <c r="J83" s="59">
        <v>0</v>
      </c>
      <c r="K83" s="59">
        <v>0</v>
      </c>
      <c r="L83" s="59">
        <v>0</v>
      </c>
      <c r="M83" s="59">
        <v>0</v>
      </c>
      <c r="N83" s="59">
        <v>0</v>
      </c>
    </row>
    <row r="84" spans="1:14" ht="15" x14ac:dyDescent="0.3">
      <c r="A84" s="53" t="s">
        <v>314</v>
      </c>
      <c r="B84" s="53" t="s">
        <v>48</v>
      </c>
      <c r="C84" s="59">
        <v>193848</v>
      </c>
      <c r="D84" s="59">
        <v>0</v>
      </c>
      <c r="E84" s="59">
        <v>0</v>
      </c>
      <c r="F84" s="59">
        <v>0</v>
      </c>
      <c r="G84" s="59">
        <v>0</v>
      </c>
      <c r="H84" s="59">
        <v>193848</v>
      </c>
      <c r="I84" s="59">
        <v>-193848</v>
      </c>
      <c r="J84" s="59">
        <v>0</v>
      </c>
      <c r="K84" s="59">
        <v>21615</v>
      </c>
      <c r="L84" s="59">
        <v>-21615</v>
      </c>
      <c r="M84" s="59">
        <v>0</v>
      </c>
      <c r="N84" s="59">
        <v>0</v>
      </c>
    </row>
    <row r="85" spans="1:14" ht="15" x14ac:dyDescent="0.3">
      <c r="A85" s="53" t="s">
        <v>314</v>
      </c>
      <c r="B85" s="53" t="s">
        <v>49</v>
      </c>
      <c r="C85" s="59">
        <v>389183</v>
      </c>
      <c r="D85" s="59">
        <v>-207</v>
      </c>
      <c r="E85" s="59">
        <v>0</v>
      </c>
      <c r="F85" s="59">
        <v>0</v>
      </c>
      <c r="G85" s="59">
        <v>0</v>
      </c>
      <c r="H85" s="59">
        <v>388976</v>
      </c>
      <c r="I85" s="59">
        <v>-388976</v>
      </c>
      <c r="J85" s="59">
        <v>0</v>
      </c>
      <c r="K85" s="59">
        <v>57790</v>
      </c>
      <c r="L85" s="59">
        <v>-57790</v>
      </c>
      <c r="M85" s="59">
        <v>0</v>
      </c>
      <c r="N85" s="59">
        <v>0</v>
      </c>
    </row>
    <row r="86" spans="1:14" ht="15" x14ac:dyDescent="0.3">
      <c r="A86" s="53" t="s">
        <v>314</v>
      </c>
      <c r="B86" s="53" t="s">
        <v>50</v>
      </c>
      <c r="C86" s="59">
        <v>395245</v>
      </c>
      <c r="D86" s="59">
        <v>-2724</v>
      </c>
      <c r="E86" s="59">
        <v>0</v>
      </c>
      <c r="F86" s="59">
        <v>0</v>
      </c>
      <c r="G86" s="59">
        <v>0</v>
      </c>
      <c r="H86" s="59">
        <v>392521</v>
      </c>
      <c r="I86" s="59">
        <v>-392521</v>
      </c>
      <c r="J86" s="59">
        <v>0</v>
      </c>
      <c r="K86" s="59">
        <v>0</v>
      </c>
      <c r="L86" s="59">
        <v>0</v>
      </c>
      <c r="M86" s="59">
        <v>0</v>
      </c>
      <c r="N86" s="59">
        <v>0</v>
      </c>
    </row>
    <row r="87" spans="1:14" ht="15" x14ac:dyDescent="0.3">
      <c r="A87" s="53" t="s">
        <v>314</v>
      </c>
      <c r="B87" s="53" t="s">
        <v>51</v>
      </c>
      <c r="C87" s="59">
        <v>321588</v>
      </c>
      <c r="D87" s="59">
        <v>-1240</v>
      </c>
      <c r="E87" s="59">
        <v>0</v>
      </c>
      <c r="F87" s="59">
        <v>0</v>
      </c>
      <c r="G87" s="59">
        <v>0</v>
      </c>
      <c r="H87" s="59">
        <v>320348</v>
      </c>
      <c r="I87" s="59">
        <v>-320348</v>
      </c>
      <c r="J87" s="59">
        <v>0</v>
      </c>
      <c r="K87" s="59">
        <v>0</v>
      </c>
      <c r="L87" s="59">
        <v>0</v>
      </c>
      <c r="M87" s="59">
        <v>0</v>
      </c>
      <c r="N87" s="59">
        <v>0</v>
      </c>
    </row>
    <row r="88" spans="1:14" ht="15" x14ac:dyDescent="0.3">
      <c r="A88" s="53" t="s">
        <v>314</v>
      </c>
      <c r="B88" s="53" t="s">
        <v>52</v>
      </c>
      <c r="C88" s="59">
        <v>153404</v>
      </c>
      <c r="D88" s="59">
        <v>-55</v>
      </c>
      <c r="E88" s="59">
        <v>0</v>
      </c>
      <c r="F88" s="59">
        <v>0</v>
      </c>
      <c r="G88" s="59">
        <v>0</v>
      </c>
      <c r="H88" s="59">
        <v>153349</v>
      </c>
      <c r="I88" s="59">
        <v>-153349</v>
      </c>
      <c r="J88" s="59">
        <v>0</v>
      </c>
      <c r="K88" s="59">
        <v>0</v>
      </c>
      <c r="L88" s="59">
        <v>0</v>
      </c>
      <c r="M88" s="59">
        <v>0</v>
      </c>
      <c r="N88" s="59">
        <v>0</v>
      </c>
    </row>
    <row r="89" spans="1:14" ht="15" x14ac:dyDescent="0.3">
      <c r="A89" s="53" t="s">
        <v>314</v>
      </c>
      <c r="B89" s="53" t="s">
        <v>53</v>
      </c>
      <c r="C89" s="59">
        <v>79301</v>
      </c>
      <c r="D89" s="59">
        <v>0</v>
      </c>
      <c r="E89" s="59">
        <v>0</v>
      </c>
      <c r="F89" s="59">
        <v>0</v>
      </c>
      <c r="G89" s="59">
        <v>0</v>
      </c>
      <c r="H89" s="59">
        <v>79301</v>
      </c>
      <c r="I89" s="59">
        <v>-79301</v>
      </c>
      <c r="J89" s="59">
        <v>0</v>
      </c>
      <c r="K89" s="59">
        <v>0</v>
      </c>
      <c r="L89" s="59">
        <v>0</v>
      </c>
      <c r="M89" s="59">
        <v>0</v>
      </c>
      <c r="N89" s="59">
        <v>0</v>
      </c>
    </row>
    <row r="90" spans="1:14" ht="15" x14ac:dyDescent="0.3">
      <c r="A90" s="53" t="s">
        <v>385</v>
      </c>
      <c r="B90" s="53" t="s">
        <v>50</v>
      </c>
      <c r="C90" s="59">
        <v>0</v>
      </c>
      <c r="D90" s="59">
        <v>0</v>
      </c>
      <c r="E90" s="59">
        <v>0</v>
      </c>
      <c r="F90" s="59">
        <v>0</v>
      </c>
      <c r="G90" s="59">
        <v>0</v>
      </c>
      <c r="H90" s="59">
        <v>0</v>
      </c>
      <c r="I90" s="59">
        <v>0</v>
      </c>
      <c r="J90" s="59">
        <v>0</v>
      </c>
      <c r="K90" s="59">
        <v>452</v>
      </c>
      <c r="L90" s="59">
        <v>-452</v>
      </c>
      <c r="M90" s="59">
        <v>0</v>
      </c>
      <c r="N90" s="59">
        <v>0</v>
      </c>
    </row>
    <row r="91" spans="1:14" ht="15" x14ac:dyDescent="0.3">
      <c r="A91" s="53" t="s">
        <v>385</v>
      </c>
      <c r="B91" s="53" t="s">
        <v>51</v>
      </c>
      <c r="C91" s="59">
        <v>3680683</v>
      </c>
      <c r="D91" s="59">
        <v>-550155</v>
      </c>
      <c r="E91" s="59">
        <v>0</v>
      </c>
      <c r="F91" s="59">
        <v>0</v>
      </c>
      <c r="G91" s="59">
        <v>0</v>
      </c>
      <c r="H91" s="59">
        <v>3130528</v>
      </c>
      <c r="I91" s="59">
        <v>-3130528</v>
      </c>
      <c r="J91" s="59">
        <v>0</v>
      </c>
      <c r="K91" s="59">
        <v>168667</v>
      </c>
      <c r="L91" s="59">
        <v>-168667</v>
      </c>
      <c r="M91" s="59">
        <v>0</v>
      </c>
      <c r="N91" s="59">
        <v>0</v>
      </c>
    </row>
    <row r="92" spans="1:14" ht="15" x14ac:dyDescent="0.3">
      <c r="A92" s="53" t="s">
        <v>385</v>
      </c>
      <c r="B92" s="53" t="s">
        <v>52</v>
      </c>
      <c r="C92" s="59">
        <v>3546280</v>
      </c>
      <c r="D92" s="59">
        <v>-600394</v>
      </c>
      <c r="E92" s="59">
        <v>0</v>
      </c>
      <c r="F92" s="59">
        <v>0</v>
      </c>
      <c r="G92" s="59">
        <v>0</v>
      </c>
      <c r="H92" s="59">
        <v>2945886</v>
      </c>
      <c r="I92" s="59">
        <v>-2945886</v>
      </c>
      <c r="J92" s="59">
        <v>0</v>
      </c>
      <c r="K92" s="59">
        <v>43464</v>
      </c>
      <c r="L92" s="59">
        <v>-43464</v>
      </c>
      <c r="M92" s="59">
        <v>0</v>
      </c>
      <c r="N92" s="59">
        <v>0</v>
      </c>
    </row>
    <row r="93" spans="1:14" ht="15" x14ac:dyDescent="0.3">
      <c r="A93" s="53" t="s">
        <v>385</v>
      </c>
      <c r="B93" s="53" t="s">
        <v>53</v>
      </c>
      <c r="C93" s="59">
        <v>3076221</v>
      </c>
      <c r="D93" s="59">
        <v>-79754</v>
      </c>
      <c r="E93" s="59">
        <v>0</v>
      </c>
      <c r="F93" s="59">
        <v>0</v>
      </c>
      <c r="G93" s="59">
        <v>0</v>
      </c>
      <c r="H93" s="59">
        <v>2996467</v>
      </c>
      <c r="I93" s="59">
        <v>-2996467</v>
      </c>
      <c r="J93" s="59">
        <v>0</v>
      </c>
      <c r="K93" s="59">
        <v>10272</v>
      </c>
      <c r="L93" s="59">
        <v>-10272</v>
      </c>
      <c r="M93" s="59">
        <v>0</v>
      </c>
      <c r="N93" s="59">
        <v>0</v>
      </c>
    </row>
    <row r="94" spans="1:14" ht="15" x14ac:dyDescent="0.3">
      <c r="A94" s="53" t="s">
        <v>385</v>
      </c>
      <c r="B94" s="53" t="s">
        <v>54</v>
      </c>
      <c r="C94" s="59">
        <v>2904283</v>
      </c>
      <c r="D94" s="59">
        <v>-95601</v>
      </c>
      <c r="E94" s="59">
        <v>0</v>
      </c>
      <c r="F94" s="59">
        <v>0</v>
      </c>
      <c r="G94" s="59">
        <v>0</v>
      </c>
      <c r="H94" s="59">
        <v>2808682</v>
      </c>
      <c r="I94" s="59">
        <v>-2808682</v>
      </c>
      <c r="J94" s="59">
        <v>0</v>
      </c>
      <c r="K94" s="59">
        <v>8702</v>
      </c>
      <c r="L94" s="59">
        <v>-8702</v>
      </c>
      <c r="M94" s="59">
        <v>0</v>
      </c>
      <c r="N94" s="59">
        <v>0</v>
      </c>
    </row>
    <row r="95" spans="1:14" ht="15" x14ac:dyDescent="0.3">
      <c r="A95" s="53" t="s">
        <v>385</v>
      </c>
      <c r="B95" s="53" t="s">
        <v>55</v>
      </c>
      <c r="C95" s="59">
        <v>2757138</v>
      </c>
      <c r="D95" s="59">
        <v>-80755</v>
      </c>
      <c r="E95" s="59">
        <v>0</v>
      </c>
      <c r="F95" s="59">
        <v>0</v>
      </c>
      <c r="G95" s="59">
        <v>0</v>
      </c>
      <c r="H95" s="59">
        <v>2676383</v>
      </c>
      <c r="I95" s="59">
        <v>-2676383</v>
      </c>
      <c r="J95" s="59">
        <v>0</v>
      </c>
      <c r="K95" s="59">
        <v>10572</v>
      </c>
      <c r="L95" s="59">
        <v>-10572</v>
      </c>
      <c r="M95" s="59">
        <v>0</v>
      </c>
      <c r="N95" s="59">
        <v>0</v>
      </c>
    </row>
    <row r="96" spans="1:14" ht="15" x14ac:dyDescent="0.3">
      <c r="A96" s="53" t="s">
        <v>385</v>
      </c>
      <c r="B96" s="53" t="s">
        <v>56</v>
      </c>
      <c r="C96" s="59">
        <v>1154276</v>
      </c>
      <c r="D96" s="59">
        <v>-70302</v>
      </c>
      <c r="E96" s="59">
        <v>0</v>
      </c>
      <c r="F96" s="59">
        <v>0</v>
      </c>
      <c r="G96" s="59">
        <v>0</v>
      </c>
      <c r="H96" s="59">
        <v>1083974</v>
      </c>
      <c r="I96" s="59">
        <v>-1083974</v>
      </c>
      <c r="J96" s="59">
        <v>0</v>
      </c>
      <c r="K96" s="59">
        <v>6939</v>
      </c>
      <c r="L96" s="59">
        <v>-6939</v>
      </c>
      <c r="M96" s="59">
        <v>0</v>
      </c>
      <c r="N96" s="59">
        <v>0</v>
      </c>
    </row>
    <row r="97" spans="1:14" ht="15" x14ac:dyDescent="0.3">
      <c r="A97" s="53" t="s">
        <v>385</v>
      </c>
      <c r="B97" s="53" t="s">
        <v>57</v>
      </c>
      <c r="C97" s="59">
        <v>54770</v>
      </c>
      <c r="D97" s="59">
        <v>-16445</v>
      </c>
      <c r="E97" s="59">
        <v>0</v>
      </c>
      <c r="F97" s="59">
        <v>0</v>
      </c>
      <c r="G97" s="59">
        <v>0</v>
      </c>
      <c r="H97" s="59">
        <v>38325</v>
      </c>
      <c r="I97" s="59">
        <v>-38325</v>
      </c>
      <c r="J97" s="59">
        <v>0</v>
      </c>
      <c r="K97" s="59">
        <v>420</v>
      </c>
      <c r="L97" s="59">
        <v>-420</v>
      </c>
      <c r="M97" s="59">
        <v>0</v>
      </c>
      <c r="N97" s="59">
        <v>0</v>
      </c>
    </row>
    <row r="98" spans="1:14" ht="15" x14ac:dyDescent="0.3">
      <c r="A98" s="53" t="s">
        <v>386</v>
      </c>
      <c r="B98" s="53" t="s">
        <v>48</v>
      </c>
      <c r="C98" s="59">
        <v>0</v>
      </c>
      <c r="D98" s="59">
        <v>0</v>
      </c>
      <c r="E98" s="59">
        <v>0</v>
      </c>
      <c r="F98" s="59">
        <v>0</v>
      </c>
      <c r="G98" s="59">
        <v>0</v>
      </c>
      <c r="H98" s="59">
        <v>0</v>
      </c>
      <c r="I98" s="59">
        <v>0</v>
      </c>
      <c r="J98" s="59">
        <v>0</v>
      </c>
      <c r="K98" s="59">
        <v>155672</v>
      </c>
      <c r="L98" s="59">
        <v>-155672</v>
      </c>
      <c r="M98" s="59">
        <v>0</v>
      </c>
      <c r="N98" s="59">
        <v>0</v>
      </c>
    </row>
    <row r="99" spans="1:14" ht="15" x14ac:dyDescent="0.3">
      <c r="A99" s="53" t="s">
        <v>386</v>
      </c>
      <c r="B99" s="53" t="s">
        <v>49</v>
      </c>
      <c r="C99" s="59">
        <v>5328341</v>
      </c>
      <c r="D99" s="59">
        <v>-2003</v>
      </c>
      <c r="E99" s="59">
        <v>0</v>
      </c>
      <c r="F99" s="59">
        <v>0</v>
      </c>
      <c r="G99" s="59">
        <v>0</v>
      </c>
      <c r="H99" s="59">
        <v>5326338</v>
      </c>
      <c r="I99" s="59">
        <v>-5326338</v>
      </c>
      <c r="J99" s="59">
        <v>0</v>
      </c>
      <c r="K99" s="59">
        <v>152726</v>
      </c>
      <c r="L99" s="59">
        <v>-152726</v>
      </c>
      <c r="M99" s="59">
        <v>0</v>
      </c>
      <c r="N99" s="59">
        <v>0</v>
      </c>
    </row>
    <row r="100" spans="1:14" ht="15" x14ac:dyDescent="0.3">
      <c r="A100" s="53" t="s">
        <v>386</v>
      </c>
      <c r="B100" s="53" t="s">
        <v>50</v>
      </c>
      <c r="C100" s="59">
        <v>5159059</v>
      </c>
      <c r="D100" s="59">
        <v>-35118</v>
      </c>
      <c r="E100" s="59">
        <v>0</v>
      </c>
      <c r="F100" s="59">
        <v>0</v>
      </c>
      <c r="G100" s="59">
        <v>0</v>
      </c>
      <c r="H100" s="59">
        <v>5123941</v>
      </c>
      <c r="I100" s="59">
        <v>-5123941</v>
      </c>
      <c r="J100" s="59">
        <v>0</v>
      </c>
      <c r="K100" s="59">
        <v>40993</v>
      </c>
      <c r="L100" s="59">
        <v>-40993</v>
      </c>
      <c r="M100" s="59">
        <v>0</v>
      </c>
      <c r="N100" s="59">
        <v>0</v>
      </c>
    </row>
    <row r="101" spans="1:14" ht="15" x14ac:dyDescent="0.3">
      <c r="A101" s="53" t="s">
        <v>386</v>
      </c>
      <c r="B101" s="53" t="s">
        <v>51</v>
      </c>
      <c r="C101" s="59">
        <v>3879423</v>
      </c>
      <c r="D101" s="59">
        <v>-2791447</v>
      </c>
      <c r="E101" s="59">
        <v>0</v>
      </c>
      <c r="F101" s="59">
        <v>0</v>
      </c>
      <c r="G101" s="59">
        <v>0</v>
      </c>
      <c r="H101" s="59">
        <v>1087976</v>
      </c>
      <c r="I101" s="59">
        <v>-1087976</v>
      </c>
      <c r="J101" s="59">
        <v>0</v>
      </c>
      <c r="K101" s="59">
        <v>699336</v>
      </c>
      <c r="L101" s="59">
        <v>-699336</v>
      </c>
      <c r="M101" s="59">
        <v>0</v>
      </c>
      <c r="N101" s="59">
        <v>0</v>
      </c>
    </row>
    <row r="102" spans="1:14" ht="15" x14ac:dyDescent="0.3">
      <c r="A102" s="53" t="s">
        <v>386</v>
      </c>
      <c r="B102" s="53" t="s">
        <v>52</v>
      </c>
      <c r="C102" s="59">
        <v>3112275</v>
      </c>
      <c r="D102" s="59">
        <v>-2599493</v>
      </c>
      <c r="E102" s="59">
        <v>0</v>
      </c>
      <c r="F102" s="59">
        <v>0</v>
      </c>
      <c r="G102" s="59">
        <v>0</v>
      </c>
      <c r="H102" s="59">
        <v>512782</v>
      </c>
      <c r="I102" s="59">
        <v>-512782</v>
      </c>
      <c r="J102" s="59">
        <v>0</v>
      </c>
      <c r="K102" s="59">
        <v>586851</v>
      </c>
      <c r="L102" s="59">
        <v>-586851</v>
      </c>
      <c r="M102" s="59">
        <v>0</v>
      </c>
      <c r="N102" s="59">
        <v>0</v>
      </c>
    </row>
    <row r="103" spans="1:14" ht="15" x14ac:dyDescent="0.3">
      <c r="A103" s="53" t="s">
        <v>387</v>
      </c>
      <c r="B103" s="53" t="s">
        <v>44</v>
      </c>
      <c r="C103" s="59">
        <v>0</v>
      </c>
      <c r="D103" s="59">
        <v>0</v>
      </c>
      <c r="E103" s="59">
        <v>0</v>
      </c>
      <c r="F103" s="59">
        <v>0</v>
      </c>
      <c r="G103" s="59">
        <v>0</v>
      </c>
      <c r="H103" s="59">
        <v>0</v>
      </c>
      <c r="I103" s="59">
        <v>0</v>
      </c>
      <c r="J103" s="59">
        <v>0</v>
      </c>
      <c r="K103" s="59">
        <v>0</v>
      </c>
      <c r="L103" s="59">
        <v>0</v>
      </c>
      <c r="M103" s="59">
        <v>0</v>
      </c>
      <c r="N103" s="59">
        <v>0</v>
      </c>
    </row>
    <row r="104" spans="1:14" ht="15" x14ac:dyDescent="0.3">
      <c r="A104" s="53" t="s">
        <v>387</v>
      </c>
      <c r="B104" s="53" t="s">
        <v>45</v>
      </c>
      <c r="C104" s="59">
        <v>6566928</v>
      </c>
      <c r="D104" s="59">
        <v>-16288</v>
      </c>
      <c r="E104" s="59">
        <v>0</v>
      </c>
      <c r="F104" s="59">
        <v>0</v>
      </c>
      <c r="G104" s="59">
        <v>0</v>
      </c>
      <c r="H104" s="59">
        <v>6550640</v>
      </c>
      <c r="I104" s="59">
        <v>-6550640</v>
      </c>
      <c r="J104" s="59">
        <v>0</v>
      </c>
      <c r="K104" s="59">
        <v>11682</v>
      </c>
      <c r="L104" s="59">
        <v>-1131</v>
      </c>
      <c r="M104" s="59">
        <v>10551</v>
      </c>
      <c r="N104" s="59">
        <v>-10551</v>
      </c>
    </row>
    <row r="105" spans="1:14" ht="15" x14ac:dyDescent="0.3">
      <c r="A105" s="53" t="s">
        <v>387</v>
      </c>
      <c r="B105" s="53" t="s">
        <v>46</v>
      </c>
      <c r="C105" s="59">
        <v>6080461</v>
      </c>
      <c r="D105" s="59">
        <v>-21114</v>
      </c>
      <c r="E105" s="59">
        <v>0</v>
      </c>
      <c r="F105" s="59">
        <v>0</v>
      </c>
      <c r="G105" s="59">
        <v>0</v>
      </c>
      <c r="H105" s="59">
        <v>6059347</v>
      </c>
      <c r="I105" s="59">
        <v>-6059347</v>
      </c>
      <c r="J105" s="59">
        <v>0</v>
      </c>
      <c r="K105" s="59">
        <v>0</v>
      </c>
      <c r="L105" s="59">
        <v>0</v>
      </c>
      <c r="M105" s="59">
        <v>0</v>
      </c>
      <c r="N105" s="59">
        <v>0</v>
      </c>
    </row>
    <row r="106" spans="1:14" ht="15" x14ac:dyDescent="0.3">
      <c r="A106" s="53" t="s">
        <v>387</v>
      </c>
      <c r="B106" s="53" t="s">
        <v>47</v>
      </c>
      <c r="C106" s="59">
        <v>5582724</v>
      </c>
      <c r="D106" s="59">
        <v>-9136</v>
      </c>
      <c r="E106" s="59">
        <v>0</v>
      </c>
      <c r="F106" s="59">
        <v>0</v>
      </c>
      <c r="G106" s="59">
        <v>0</v>
      </c>
      <c r="H106" s="59">
        <v>5573588</v>
      </c>
      <c r="I106" s="59">
        <v>-5573588</v>
      </c>
      <c r="J106" s="59">
        <v>0</v>
      </c>
      <c r="K106" s="59">
        <v>0</v>
      </c>
      <c r="L106" s="59">
        <v>0</v>
      </c>
      <c r="M106" s="59">
        <v>0</v>
      </c>
      <c r="N106" s="59">
        <v>0</v>
      </c>
    </row>
    <row r="107" spans="1:14" ht="15" x14ac:dyDescent="0.3">
      <c r="A107" s="53" t="s">
        <v>387</v>
      </c>
      <c r="B107" s="53" t="s">
        <v>48</v>
      </c>
      <c r="C107" s="59">
        <v>5686897</v>
      </c>
      <c r="D107" s="59">
        <v>-116671</v>
      </c>
      <c r="E107" s="59">
        <v>0</v>
      </c>
      <c r="F107" s="59">
        <v>0</v>
      </c>
      <c r="G107" s="59">
        <v>0</v>
      </c>
      <c r="H107" s="59">
        <v>5570226</v>
      </c>
      <c r="I107" s="59">
        <v>-5570226</v>
      </c>
      <c r="J107" s="59">
        <v>0</v>
      </c>
      <c r="K107" s="59">
        <v>101641</v>
      </c>
      <c r="L107" s="59">
        <v>-101641</v>
      </c>
      <c r="M107" s="59">
        <v>0</v>
      </c>
      <c r="N107" s="59">
        <v>0</v>
      </c>
    </row>
    <row r="108" spans="1:14" ht="15" x14ac:dyDescent="0.3">
      <c r="A108" s="53" t="s">
        <v>387</v>
      </c>
      <c r="B108" s="53" t="s">
        <v>49</v>
      </c>
      <c r="C108" s="59">
        <v>2026624</v>
      </c>
      <c r="D108" s="59">
        <v>-85303</v>
      </c>
      <c r="E108" s="59">
        <v>0</v>
      </c>
      <c r="F108" s="59">
        <v>0</v>
      </c>
      <c r="G108" s="59">
        <v>0</v>
      </c>
      <c r="H108" s="59">
        <v>1941321</v>
      </c>
      <c r="I108" s="59">
        <v>-1941321</v>
      </c>
      <c r="J108" s="59">
        <v>0</v>
      </c>
      <c r="K108" s="59">
        <v>0</v>
      </c>
      <c r="L108" s="59">
        <v>0</v>
      </c>
      <c r="M108" s="59">
        <v>0</v>
      </c>
      <c r="N108" s="59">
        <v>0</v>
      </c>
    </row>
    <row r="109" spans="1:14" ht="15" x14ac:dyDescent="0.3">
      <c r="A109" s="53" t="s">
        <v>387</v>
      </c>
      <c r="B109" s="53" t="s">
        <v>50</v>
      </c>
      <c r="C109" s="59">
        <v>5712333</v>
      </c>
      <c r="D109" s="59">
        <v>-670</v>
      </c>
      <c r="E109" s="59">
        <v>0</v>
      </c>
      <c r="F109" s="59">
        <v>0</v>
      </c>
      <c r="G109" s="59">
        <v>0</v>
      </c>
      <c r="H109" s="59">
        <v>5711663</v>
      </c>
      <c r="I109" s="59">
        <v>-5711663</v>
      </c>
      <c r="J109" s="59">
        <v>0</v>
      </c>
      <c r="K109" s="59">
        <v>1122</v>
      </c>
      <c r="L109" s="59">
        <v>-1122</v>
      </c>
      <c r="M109" s="59">
        <v>0</v>
      </c>
      <c r="N109" s="59">
        <v>0</v>
      </c>
    </row>
    <row r="110" spans="1:14" ht="15" x14ac:dyDescent="0.3">
      <c r="A110" s="53" t="s">
        <v>313</v>
      </c>
      <c r="B110" s="53" t="s">
        <v>51</v>
      </c>
      <c r="C110" s="59">
        <v>54393</v>
      </c>
      <c r="D110" s="59">
        <v>0</v>
      </c>
      <c r="E110" s="59">
        <v>0</v>
      </c>
      <c r="F110" s="59">
        <v>0</v>
      </c>
      <c r="G110" s="59">
        <v>0</v>
      </c>
      <c r="H110" s="59">
        <v>54393</v>
      </c>
      <c r="I110" s="59">
        <v>-54393</v>
      </c>
      <c r="J110" s="59">
        <v>0</v>
      </c>
      <c r="K110" s="59">
        <v>0</v>
      </c>
      <c r="L110" s="59">
        <v>0</v>
      </c>
      <c r="M110" s="59">
        <v>0</v>
      </c>
      <c r="N110" s="59">
        <v>0</v>
      </c>
    </row>
    <row r="111" spans="1:14" ht="15" x14ac:dyDescent="0.3">
      <c r="A111" s="53" t="s">
        <v>312</v>
      </c>
      <c r="B111" s="53" t="s">
        <v>71</v>
      </c>
      <c r="C111" s="59">
        <v>57779373</v>
      </c>
      <c r="D111" s="59">
        <v>-56297188</v>
      </c>
      <c r="E111" s="59">
        <v>0</v>
      </c>
      <c r="F111" s="59">
        <v>0</v>
      </c>
      <c r="G111" s="59">
        <v>0</v>
      </c>
      <c r="H111" s="59">
        <v>1482185</v>
      </c>
      <c r="I111" s="59">
        <v>-1046875</v>
      </c>
      <c r="J111" s="59">
        <v>435310</v>
      </c>
      <c r="K111" s="59">
        <v>0</v>
      </c>
      <c r="L111" s="59">
        <v>0</v>
      </c>
      <c r="M111" s="59">
        <v>0</v>
      </c>
      <c r="N111" s="59">
        <v>435310</v>
      </c>
    </row>
    <row r="112" spans="1:14" ht="15" x14ac:dyDescent="0.3">
      <c r="A112" s="53" t="s">
        <v>312</v>
      </c>
      <c r="B112" s="53" t="s">
        <v>39</v>
      </c>
      <c r="C112" s="59">
        <v>56330780</v>
      </c>
      <c r="D112" s="59">
        <v>-55107028</v>
      </c>
      <c r="E112" s="59">
        <v>0</v>
      </c>
      <c r="F112" s="59">
        <v>0</v>
      </c>
      <c r="G112" s="59">
        <v>0</v>
      </c>
      <c r="H112" s="59">
        <v>1223752</v>
      </c>
      <c r="I112" s="59">
        <v>-860241</v>
      </c>
      <c r="J112" s="59">
        <v>363511</v>
      </c>
      <c r="K112" s="59">
        <v>0</v>
      </c>
      <c r="L112" s="59">
        <v>0</v>
      </c>
      <c r="M112" s="59">
        <v>0</v>
      </c>
      <c r="N112" s="59">
        <v>363511</v>
      </c>
    </row>
    <row r="113" spans="1:14" ht="15" x14ac:dyDescent="0.3">
      <c r="A113" s="53" t="s">
        <v>312</v>
      </c>
      <c r="B113" s="53" t="s">
        <v>40</v>
      </c>
      <c r="C113" s="59">
        <v>55236129</v>
      </c>
      <c r="D113" s="59">
        <v>-961239</v>
      </c>
      <c r="E113" s="59">
        <v>0</v>
      </c>
      <c r="F113" s="59">
        <v>0</v>
      </c>
      <c r="G113" s="59">
        <v>0</v>
      </c>
      <c r="H113" s="59">
        <v>54274890</v>
      </c>
      <c r="I113" s="59">
        <v>-43186728</v>
      </c>
      <c r="J113" s="59">
        <v>11088162</v>
      </c>
      <c r="K113" s="59">
        <v>0</v>
      </c>
      <c r="L113" s="59">
        <v>0</v>
      </c>
      <c r="M113" s="59">
        <v>0</v>
      </c>
      <c r="N113" s="59">
        <v>11088162</v>
      </c>
    </row>
    <row r="114" spans="1:14" ht="15" x14ac:dyDescent="0.3">
      <c r="A114" s="53" t="s">
        <v>312</v>
      </c>
      <c r="B114" s="53" t="s">
        <v>41</v>
      </c>
      <c r="C114" s="59">
        <v>55847343</v>
      </c>
      <c r="D114" s="59">
        <v>-927197</v>
      </c>
      <c r="E114" s="59">
        <v>0</v>
      </c>
      <c r="F114" s="59">
        <v>0</v>
      </c>
      <c r="G114" s="59">
        <v>0</v>
      </c>
      <c r="H114" s="59">
        <v>54920146</v>
      </c>
      <c r="I114" s="59">
        <v>-44829887</v>
      </c>
      <c r="J114" s="59">
        <v>10090259</v>
      </c>
      <c r="K114" s="59">
        <v>0</v>
      </c>
      <c r="L114" s="59">
        <v>0</v>
      </c>
      <c r="M114" s="59">
        <v>0</v>
      </c>
      <c r="N114" s="59">
        <v>10090259</v>
      </c>
    </row>
    <row r="115" spans="1:14" ht="15" x14ac:dyDescent="0.3">
      <c r="A115" s="53" t="s">
        <v>312</v>
      </c>
      <c r="B115" s="53" t="s">
        <v>42</v>
      </c>
      <c r="C115" s="59">
        <v>54759166</v>
      </c>
      <c r="D115" s="59">
        <v>-891952</v>
      </c>
      <c r="E115" s="59">
        <v>0</v>
      </c>
      <c r="F115" s="59">
        <v>0</v>
      </c>
      <c r="G115" s="59">
        <v>0</v>
      </c>
      <c r="H115" s="59">
        <v>53867214</v>
      </c>
      <c r="I115" s="59">
        <v>-45736429</v>
      </c>
      <c r="J115" s="59">
        <v>8130785</v>
      </c>
      <c r="K115" s="59">
        <v>0</v>
      </c>
      <c r="L115" s="59">
        <v>0</v>
      </c>
      <c r="M115" s="59">
        <v>0</v>
      </c>
      <c r="N115" s="59">
        <v>8130785</v>
      </c>
    </row>
    <row r="116" spans="1:14" ht="15" x14ac:dyDescent="0.3">
      <c r="A116" s="53" t="s">
        <v>312</v>
      </c>
      <c r="B116" s="53" t="s">
        <v>43</v>
      </c>
      <c r="C116" s="59">
        <v>51534451</v>
      </c>
      <c r="D116" s="59">
        <v>-807165</v>
      </c>
      <c r="E116" s="59">
        <v>0</v>
      </c>
      <c r="F116" s="59">
        <v>0</v>
      </c>
      <c r="G116" s="59">
        <v>0</v>
      </c>
      <c r="H116" s="59">
        <v>50727286</v>
      </c>
      <c r="I116" s="59">
        <v>-43697065</v>
      </c>
      <c r="J116" s="59">
        <v>7030221</v>
      </c>
      <c r="K116" s="59">
        <v>0</v>
      </c>
      <c r="L116" s="59">
        <v>0</v>
      </c>
      <c r="M116" s="59">
        <v>0</v>
      </c>
      <c r="N116" s="59">
        <v>7030221</v>
      </c>
    </row>
    <row r="117" spans="1:14" ht="15" x14ac:dyDescent="0.3">
      <c r="A117" s="53" t="s">
        <v>312</v>
      </c>
      <c r="B117" s="53" t="s">
        <v>44</v>
      </c>
      <c r="C117" s="59">
        <v>49291977</v>
      </c>
      <c r="D117" s="59">
        <v>-753834</v>
      </c>
      <c r="E117" s="59">
        <v>0</v>
      </c>
      <c r="F117" s="59">
        <v>0</v>
      </c>
      <c r="G117" s="59">
        <v>0</v>
      </c>
      <c r="H117" s="59">
        <v>48538143</v>
      </c>
      <c r="I117" s="59">
        <v>-42415623</v>
      </c>
      <c r="J117" s="59">
        <v>6122520</v>
      </c>
      <c r="K117" s="59">
        <v>0</v>
      </c>
      <c r="L117" s="59">
        <v>0</v>
      </c>
      <c r="M117" s="59">
        <v>0</v>
      </c>
      <c r="N117" s="59">
        <v>6122520</v>
      </c>
    </row>
    <row r="118" spans="1:14" ht="15" x14ac:dyDescent="0.3">
      <c r="A118" s="53" t="s">
        <v>312</v>
      </c>
      <c r="B118" s="53" t="s">
        <v>45</v>
      </c>
      <c r="C118" s="59">
        <v>46473382</v>
      </c>
      <c r="D118" s="59">
        <v>-688755</v>
      </c>
      <c r="E118" s="59">
        <v>0</v>
      </c>
      <c r="F118" s="59">
        <v>0</v>
      </c>
      <c r="G118" s="59">
        <v>0</v>
      </c>
      <c r="H118" s="59">
        <v>45784627</v>
      </c>
      <c r="I118" s="59">
        <v>-40536570</v>
      </c>
      <c r="J118" s="59">
        <v>5248057</v>
      </c>
      <c r="K118" s="59">
        <v>0</v>
      </c>
      <c r="L118" s="59">
        <v>0</v>
      </c>
      <c r="M118" s="59">
        <v>0</v>
      </c>
      <c r="N118" s="59">
        <v>5248057</v>
      </c>
    </row>
    <row r="119" spans="1:14" ht="15" x14ac:dyDescent="0.3">
      <c r="A119" s="53" t="s">
        <v>312</v>
      </c>
      <c r="B119" s="53" t="s">
        <v>46</v>
      </c>
      <c r="C119" s="59">
        <v>43760523</v>
      </c>
      <c r="D119" s="59">
        <v>-608383</v>
      </c>
      <c r="E119" s="59">
        <v>0</v>
      </c>
      <c r="F119" s="59">
        <v>0</v>
      </c>
      <c r="G119" s="59">
        <v>0</v>
      </c>
      <c r="H119" s="59">
        <v>43152140</v>
      </c>
      <c r="I119" s="59">
        <v>-38771342</v>
      </c>
      <c r="J119" s="59">
        <v>4380798</v>
      </c>
      <c r="K119" s="59">
        <v>0</v>
      </c>
      <c r="L119" s="59">
        <v>0</v>
      </c>
      <c r="M119" s="59">
        <v>0</v>
      </c>
      <c r="N119" s="59">
        <v>4380798</v>
      </c>
    </row>
    <row r="120" spans="1:14" ht="15" x14ac:dyDescent="0.3">
      <c r="A120" s="53" t="s">
        <v>312</v>
      </c>
      <c r="B120" s="53" t="s">
        <v>47</v>
      </c>
      <c r="C120" s="59">
        <v>41954863</v>
      </c>
      <c r="D120" s="59">
        <v>-591709</v>
      </c>
      <c r="E120" s="59">
        <v>0</v>
      </c>
      <c r="F120" s="59">
        <v>0</v>
      </c>
      <c r="G120" s="59">
        <v>0</v>
      </c>
      <c r="H120" s="59">
        <v>41363154</v>
      </c>
      <c r="I120" s="59">
        <v>-37738313</v>
      </c>
      <c r="J120" s="59">
        <v>3624841</v>
      </c>
      <c r="K120" s="59">
        <v>0</v>
      </c>
      <c r="L120" s="59">
        <v>0</v>
      </c>
      <c r="M120" s="59">
        <v>0</v>
      </c>
      <c r="N120" s="59">
        <v>3624841</v>
      </c>
    </row>
    <row r="121" spans="1:14" ht="15" x14ac:dyDescent="0.3">
      <c r="A121" s="53" t="s">
        <v>312</v>
      </c>
      <c r="B121" s="53" t="s">
        <v>48</v>
      </c>
      <c r="C121" s="59">
        <v>39550486</v>
      </c>
      <c r="D121" s="59">
        <v>-540615</v>
      </c>
      <c r="E121" s="59">
        <v>0</v>
      </c>
      <c r="F121" s="59">
        <v>0</v>
      </c>
      <c r="G121" s="59">
        <v>0</v>
      </c>
      <c r="H121" s="59">
        <v>39009871</v>
      </c>
      <c r="I121" s="59">
        <v>-35783447</v>
      </c>
      <c r="J121" s="59">
        <v>3226424</v>
      </c>
      <c r="K121" s="59">
        <v>0</v>
      </c>
      <c r="L121" s="59">
        <v>0</v>
      </c>
      <c r="M121" s="59">
        <v>0</v>
      </c>
      <c r="N121" s="59">
        <v>3226424</v>
      </c>
    </row>
    <row r="122" spans="1:14" ht="15" x14ac:dyDescent="0.3">
      <c r="A122" s="53" t="s">
        <v>312</v>
      </c>
      <c r="B122" s="53" t="s">
        <v>49</v>
      </c>
      <c r="C122" s="59">
        <v>37994751</v>
      </c>
      <c r="D122" s="59">
        <v>-487582</v>
      </c>
      <c r="E122" s="59">
        <v>0</v>
      </c>
      <c r="F122" s="59">
        <v>0</v>
      </c>
      <c r="G122" s="59">
        <v>0</v>
      </c>
      <c r="H122" s="59">
        <v>37507169</v>
      </c>
      <c r="I122" s="59">
        <v>-34737941</v>
      </c>
      <c r="J122" s="59">
        <v>2769228</v>
      </c>
      <c r="K122" s="59">
        <v>0</v>
      </c>
      <c r="L122" s="59">
        <v>0</v>
      </c>
      <c r="M122" s="59">
        <v>0</v>
      </c>
      <c r="N122" s="59">
        <v>2769228</v>
      </c>
    </row>
    <row r="123" spans="1:14" ht="15" x14ac:dyDescent="0.3">
      <c r="A123" s="53" t="s">
        <v>312</v>
      </c>
      <c r="B123" s="53" t="s">
        <v>50</v>
      </c>
      <c r="C123" s="59">
        <v>35654717</v>
      </c>
      <c r="D123" s="59">
        <v>-426206</v>
      </c>
      <c r="E123" s="59">
        <v>0</v>
      </c>
      <c r="F123" s="59">
        <v>0</v>
      </c>
      <c r="G123" s="59">
        <v>0</v>
      </c>
      <c r="H123" s="59">
        <v>35228511</v>
      </c>
      <c r="I123" s="59">
        <v>-32753841</v>
      </c>
      <c r="J123" s="59">
        <v>2474670</v>
      </c>
      <c r="K123" s="59">
        <v>0</v>
      </c>
      <c r="L123" s="59">
        <v>0</v>
      </c>
      <c r="M123" s="59">
        <v>0</v>
      </c>
      <c r="N123" s="59">
        <v>2474670</v>
      </c>
    </row>
    <row r="124" spans="1:14" ht="15" x14ac:dyDescent="0.3">
      <c r="A124" s="53" t="s">
        <v>312</v>
      </c>
      <c r="B124" s="53" t="s">
        <v>51</v>
      </c>
      <c r="C124" s="59">
        <v>33835597</v>
      </c>
      <c r="D124" s="59">
        <v>-395777</v>
      </c>
      <c r="E124" s="59">
        <v>0</v>
      </c>
      <c r="F124" s="59">
        <v>0</v>
      </c>
      <c r="G124" s="59">
        <v>0</v>
      </c>
      <c r="H124" s="59">
        <v>33439820</v>
      </c>
      <c r="I124" s="59">
        <v>-31066839</v>
      </c>
      <c r="J124" s="59">
        <v>2372981</v>
      </c>
      <c r="K124" s="59">
        <v>0</v>
      </c>
      <c r="L124" s="59">
        <v>0</v>
      </c>
      <c r="M124" s="59">
        <v>0</v>
      </c>
      <c r="N124" s="59">
        <v>2372981</v>
      </c>
    </row>
    <row r="125" spans="1:14" ht="15" x14ac:dyDescent="0.3">
      <c r="A125" s="53" t="s">
        <v>312</v>
      </c>
      <c r="B125" s="53" t="s">
        <v>52</v>
      </c>
      <c r="C125" s="59">
        <v>33383819</v>
      </c>
      <c r="D125" s="59">
        <v>-386421</v>
      </c>
      <c r="E125" s="59">
        <v>0</v>
      </c>
      <c r="F125" s="59">
        <v>0</v>
      </c>
      <c r="G125" s="59">
        <v>0</v>
      </c>
      <c r="H125" s="59">
        <v>32997398</v>
      </c>
      <c r="I125" s="59">
        <v>-30671594</v>
      </c>
      <c r="J125" s="59">
        <v>2325804</v>
      </c>
      <c r="K125" s="59">
        <v>0</v>
      </c>
      <c r="L125" s="59">
        <v>0</v>
      </c>
      <c r="M125" s="59">
        <v>0</v>
      </c>
      <c r="N125" s="59">
        <v>2325804</v>
      </c>
    </row>
    <row r="126" spans="1:14" ht="15" x14ac:dyDescent="0.3">
      <c r="A126" s="53" t="s">
        <v>312</v>
      </c>
      <c r="B126" s="53" t="s">
        <v>53</v>
      </c>
      <c r="C126" s="59">
        <v>32098530</v>
      </c>
      <c r="D126" s="59">
        <v>-369938</v>
      </c>
      <c r="E126" s="59">
        <v>0</v>
      </c>
      <c r="F126" s="59">
        <v>0</v>
      </c>
      <c r="G126" s="59">
        <v>0</v>
      </c>
      <c r="H126" s="59">
        <v>31728592</v>
      </c>
      <c r="I126" s="59">
        <v>-29479003</v>
      </c>
      <c r="J126" s="59">
        <v>2249589</v>
      </c>
      <c r="K126" s="59">
        <v>0</v>
      </c>
      <c r="L126" s="59">
        <v>0</v>
      </c>
      <c r="M126" s="59">
        <v>0</v>
      </c>
      <c r="N126" s="59">
        <v>2249589</v>
      </c>
    </row>
    <row r="127" spans="1:14" ht="15" x14ac:dyDescent="0.3">
      <c r="A127" s="53" t="s">
        <v>312</v>
      </c>
      <c r="B127" s="53" t="s">
        <v>54</v>
      </c>
      <c r="C127" s="59">
        <v>30405477</v>
      </c>
      <c r="D127" s="59">
        <v>-340705</v>
      </c>
      <c r="E127" s="59">
        <v>0</v>
      </c>
      <c r="F127" s="59">
        <v>0</v>
      </c>
      <c r="G127" s="59">
        <v>0</v>
      </c>
      <c r="H127" s="59">
        <v>30064772</v>
      </c>
      <c r="I127" s="59">
        <v>-27948374</v>
      </c>
      <c r="J127" s="59">
        <v>2116398</v>
      </c>
      <c r="K127" s="59">
        <v>0</v>
      </c>
      <c r="L127" s="59">
        <v>0</v>
      </c>
      <c r="M127" s="59">
        <v>0</v>
      </c>
      <c r="N127" s="59">
        <v>2116398</v>
      </c>
    </row>
    <row r="128" spans="1:14" ht="15" x14ac:dyDescent="0.3">
      <c r="A128" s="53" t="s">
        <v>312</v>
      </c>
      <c r="B128" s="53" t="s">
        <v>55</v>
      </c>
      <c r="C128" s="59">
        <v>28713900</v>
      </c>
      <c r="D128" s="59">
        <v>-313247</v>
      </c>
      <c r="E128" s="59">
        <v>0</v>
      </c>
      <c r="F128" s="59">
        <v>0</v>
      </c>
      <c r="G128" s="59">
        <v>0</v>
      </c>
      <c r="H128" s="59">
        <v>28400653</v>
      </c>
      <c r="I128" s="59">
        <v>-26404035</v>
      </c>
      <c r="J128" s="59">
        <v>1996618</v>
      </c>
      <c r="K128" s="59">
        <v>0</v>
      </c>
      <c r="L128" s="59">
        <v>0</v>
      </c>
      <c r="M128" s="59">
        <v>0</v>
      </c>
      <c r="N128" s="59">
        <v>1996618</v>
      </c>
    </row>
    <row r="129" spans="1:14" ht="15" x14ac:dyDescent="0.3">
      <c r="A129" s="53" t="s">
        <v>312</v>
      </c>
      <c r="B129" s="53" t="s">
        <v>56</v>
      </c>
      <c r="C129" s="59">
        <v>27838777</v>
      </c>
      <c r="D129" s="59">
        <v>-242281</v>
      </c>
      <c r="E129" s="59">
        <v>0</v>
      </c>
      <c r="F129" s="59">
        <v>0</v>
      </c>
      <c r="G129" s="59">
        <v>0</v>
      </c>
      <c r="H129" s="59">
        <v>27596496</v>
      </c>
      <c r="I129" s="59">
        <v>-25255912</v>
      </c>
      <c r="J129" s="59">
        <v>2340584</v>
      </c>
      <c r="K129" s="59">
        <v>0</v>
      </c>
      <c r="L129" s="59">
        <v>0</v>
      </c>
      <c r="M129" s="59">
        <v>0</v>
      </c>
      <c r="N129" s="59">
        <v>2340584</v>
      </c>
    </row>
    <row r="130" spans="1:14" ht="15" x14ac:dyDescent="0.3">
      <c r="A130" s="53" t="s">
        <v>311</v>
      </c>
      <c r="B130" s="53" t="s">
        <v>69</v>
      </c>
      <c r="C130" s="59">
        <v>127851</v>
      </c>
      <c r="D130" s="59">
        <v>-127851</v>
      </c>
      <c r="E130" s="59">
        <v>0</v>
      </c>
      <c r="F130" s="59">
        <v>0</v>
      </c>
      <c r="G130" s="59">
        <v>0</v>
      </c>
      <c r="H130" s="59">
        <v>0</v>
      </c>
      <c r="I130" s="59">
        <v>0</v>
      </c>
      <c r="J130" s="59">
        <v>0</v>
      </c>
      <c r="K130" s="59">
        <v>0</v>
      </c>
      <c r="L130" s="59">
        <v>0</v>
      </c>
      <c r="M130" s="59">
        <v>0</v>
      </c>
      <c r="N130" s="59">
        <v>0</v>
      </c>
    </row>
    <row r="131" spans="1:14" ht="15" x14ac:dyDescent="0.3">
      <c r="A131" s="53" t="s">
        <v>311</v>
      </c>
      <c r="B131" s="53" t="s">
        <v>70</v>
      </c>
      <c r="C131" s="59">
        <v>5574938</v>
      </c>
      <c r="D131" s="59">
        <v>-5007423</v>
      </c>
      <c r="E131" s="59">
        <v>0</v>
      </c>
      <c r="F131" s="59">
        <v>0</v>
      </c>
      <c r="G131" s="59">
        <v>0</v>
      </c>
      <c r="H131" s="59">
        <v>567515</v>
      </c>
      <c r="I131" s="59">
        <v>-339292</v>
      </c>
      <c r="J131" s="59">
        <v>228223</v>
      </c>
      <c r="K131" s="59">
        <v>0</v>
      </c>
      <c r="L131" s="59">
        <v>0</v>
      </c>
      <c r="M131" s="59">
        <v>0</v>
      </c>
      <c r="N131" s="59">
        <v>228223</v>
      </c>
    </row>
    <row r="132" spans="1:14" ht="15" x14ac:dyDescent="0.3">
      <c r="A132" s="53" t="s">
        <v>310</v>
      </c>
      <c r="B132" s="53" t="s">
        <v>65</v>
      </c>
      <c r="C132" s="59">
        <v>49754</v>
      </c>
      <c r="D132" s="59">
        <v>0</v>
      </c>
      <c r="E132" s="59">
        <v>0</v>
      </c>
      <c r="F132" s="59">
        <v>0</v>
      </c>
      <c r="G132" s="59">
        <v>0</v>
      </c>
      <c r="H132" s="59">
        <v>49754</v>
      </c>
      <c r="I132" s="59">
        <v>-1000</v>
      </c>
      <c r="J132" s="59">
        <v>48754</v>
      </c>
      <c r="K132" s="59">
        <v>0</v>
      </c>
      <c r="L132" s="59">
        <v>0</v>
      </c>
      <c r="M132" s="59">
        <v>0</v>
      </c>
      <c r="N132" s="59">
        <v>48754</v>
      </c>
    </row>
    <row r="133" spans="1:14" ht="15" x14ac:dyDescent="0.3">
      <c r="A133" s="53" t="s">
        <v>310</v>
      </c>
      <c r="B133" s="53" t="s">
        <v>66</v>
      </c>
      <c r="C133" s="59">
        <v>209840</v>
      </c>
      <c r="D133" s="59">
        <v>-3315</v>
      </c>
      <c r="E133" s="59">
        <v>0</v>
      </c>
      <c r="F133" s="59">
        <v>0</v>
      </c>
      <c r="G133" s="59">
        <v>0</v>
      </c>
      <c r="H133" s="59">
        <v>206525</v>
      </c>
      <c r="I133" s="59">
        <v>-12444</v>
      </c>
      <c r="J133" s="59">
        <v>194081</v>
      </c>
      <c r="K133" s="59">
        <v>0</v>
      </c>
      <c r="L133" s="59">
        <v>0</v>
      </c>
      <c r="M133" s="59">
        <v>0</v>
      </c>
      <c r="N133" s="59">
        <v>194081</v>
      </c>
    </row>
    <row r="134" spans="1:14" ht="15" x14ac:dyDescent="0.3">
      <c r="A134" s="53" t="s">
        <v>310</v>
      </c>
      <c r="B134" s="53" t="s">
        <v>38</v>
      </c>
      <c r="C134" s="59">
        <v>232272</v>
      </c>
      <c r="D134" s="59">
        <v>-4364</v>
      </c>
      <c r="E134" s="59">
        <v>0</v>
      </c>
      <c r="F134" s="59">
        <v>0</v>
      </c>
      <c r="G134" s="59">
        <v>0</v>
      </c>
      <c r="H134" s="59">
        <v>227908</v>
      </c>
      <c r="I134" s="59">
        <v>-14748</v>
      </c>
      <c r="J134" s="59">
        <v>213160</v>
      </c>
      <c r="K134" s="59">
        <v>0</v>
      </c>
      <c r="L134" s="59">
        <v>0</v>
      </c>
      <c r="M134" s="59">
        <v>0</v>
      </c>
      <c r="N134" s="59">
        <v>213160</v>
      </c>
    </row>
    <row r="135" spans="1:14" ht="15" x14ac:dyDescent="0.3">
      <c r="A135" s="53" t="s">
        <v>310</v>
      </c>
      <c r="B135" s="53" t="s">
        <v>67</v>
      </c>
      <c r="C135" s="59">
        <v>184814</v>
      </c>
      <c r="D135" s="59">
        <v>-2560</v>
      </c>
      <c r="E135" s="59">
        <v>0</v>
      </c>
      <c r="F135" s="59">
        <v>0</v>
      </c>
      <c r="G135" s="59">
        <v>0</v>
      </c>
      <c r="H135" s="59">
        <v>182254</v>
      </c>
      <c r="I135" s="59">
        <v>-9975</v>
      </c>
      <c r="J135" s="59">
        <v>172279</v>
      </c>
      <c r="K135" s="59">
        <v>0</v>
      </c>
      <c r="L135" s="59">
        <v>0</v>
      </c>
      <c r="M135" s="59">
        <v>0</v>
      </c>
      <c r="N135" s="59">
        <v>172279</v>
      </c>
    </row>
    <row r="136" spans="1:14" ht="15" x14ac:dyDescent="0.3">
      <c r="A136" s="53" t="s">
        <v>309</v>
      </c>
      <c r="B136" s="53" t="s">
        <v>382</v>
      </c>
      <c r="C136" s="59">
        <v>2229</v>
      </c>
      <c r="D136" s="59">
        <v>0</v>
      </c>
      <c r="E136" s="59">
        <v>0</v>
      </c>
      <c r="F136" s="59">
        <v>0</v>
      </c>
      <c r="G136" s="59">
        <v>0</v>
      </c>
      <c r="H136" s="59">
        <v>2229</v>
      </c>
      <c r="I136" s="59">
        <v>0</v>
      </c>
      <c r="J136" s="59">
        <v>2229</v>
      </c>
      <c r="K136" s="59">
        <v>0</v>
      </c>
      <c r="L136" s="59">
        <v>0</v>
      </c>
      <c r="M136" s="59">
        <v>0</v>
      </c>
      <c r="N136" s="59">
        <v>2229</v>
      </c>
    </row>
    <row r="137" spans="1:14" ht="15" x14ac:dyDescent="0.3">
      <c r="A137" s="53" t="s">
        <v>309</v>
      </c>
      <c r="B137" s="53" t="s">
        <v>361</v>
      </c>
      <c r="C137" s="59">
        <v>2472</v>
      </c>
      <c r="D137" s="59">
        <v>0</v>
      </c>
      <c r="E137" s="59">
        <v>0</v>
      </c>
      <c r="F137" s="59">
        <v>0</v>
      </c>
      <c r="G137" s="59">
        <v>0</v>
      </c>
      <c r="H137" s="59">
        <v>2472</v>
      </c>
      <c r="I137" s="59">
        <v>-1000</v>
      </c>
      <c r="J137" s="59">
        <v>1472</v>
      </c>
      <c r="K137" s="59">
        <v>0</v>
      </c>
      <c r="L137" s="59">
        <v>0</v>
      </c>
      <c r="M137" s="59">
        <v>0</v>
      </c>
      <c r="N137" s="59">
        <v>1472</v>
      </c>
    </row>
    <row r="138" spans="1:14" ht="15" x14ac:dyDescent="0.3">
      <c r="A138" s="53" t="s">
        <v>309</v>
      </c>
      <c r="B138" s="53" t="s">
        <v>355</v>
      </c>
      <c r="C138" s="59">
        <v>5946</v>
      </c>
      <c r="D138" s="59">
        <v>0</v>
      </c>
      <c r="E138" s="59">
        <v>0</v>
      </c>
      <c r="F138" s="59">
        <v>0</v>
      </c>
      <c r="G138" s="59">
        <v>0</v>
      </c>
      <c r="H138" s="59">
        <v>5946</v>
      </c>
      <c r="I138" s="59">
        <v>-1000</v>
      </c>
      <c r="J138" s="59">
        <v>4946</v>
      </c>
      <c r="K138" s="59">
        <v>0</v>
      </c>
      <c r="L138" s="59">
        <v>0</v>
      </c>
      <c r="M138" s="59">
        <v>0</v>
      </c>
      <c r="N138" s="59">
        <v>4946</v>
      </c>
    </row>
    <row r="139" spans="1:14" ht="15" x14ac:dyDescent="0.3">
      <c r="A139" s="53" t="s">
        <v>309</v>
      </c>
      <c r="B139" s="53" t="s">
        <v>64</v>
      </c>
      <c r="C139" s="59">
        <v>8376</v>
      </c>
      <c r="D139" s="59">
        <v>0</v>
      </c>
      <c r="E139" s="59">
        <v>0</v>
      </c>
      <c r="F139" s="59">
        <v>0</v>
      </c>
      <c r="G139" s="59">
        <v>0</v>
      </c>
      <c r="H139" s="59">
        <v>8376</v>
      </c>
      <c r="I139" s="59">
        <v>-1000</v>
      </c>
      <c r="J139" s="59">
        <v>7376</v>
      </c>
      <c r="K139" s="59">
        <v>0</v>
      </c>
      <c r="L139" s="59">
        <v>0</v>
      </c>
      <c r="M139" s="59">
        <v>0</v>
      </c>
      <c r="N139" s="59">
        <v>7376</v>
      </c>
    </row>
    <row r="140" spans="1:14" ht="15" x14ac:dyDescent="0.3">
      <c r="A140" s="53" t="s">
        <v>309</v>
      </c>
      <c r="B140" s="53" t="s">
        <v>65</v>
      </c>
      <c r="C140" s="59">
        <v>73358</v>
      </c>
      <c r="D140" s="59">
        <v>0</v>
      </c>
      <c r="E140" s="59">
        <v>0</v>
      </c>
      <c r="F140" s="59">
        <v>0</v>
      </c>
      <c r="G140" s="59">
        <v>0</v>
      </c>
      <c r="H140" s="59">
        <v>73358</v>
      </c>
      <c r="I140" s="59">
        <v>-1000</v>
      </c>
      <c r="J140" s="59">
        <v>72358</v>
      </c>
      <c r="K140" s="59">
        <v>0</v>
      </c>
      <c r="L140" s="59">
        <v>0</v>
      </c>
      <c r="M140" s="59">
        <v>0</v>
      </c>
      <c r="N140" s="59">
        <v>72358</v>
      </c>
    </row>
    <row r="141" spans="1:14" ht="15" x14ac:dyDescent="0.3">
      <c r="A141" s="53" t="s">
        <v>309</v>
      </c>
      <c r="B141" s="53" t="s">
        <v>66</v>
      </c>
      <c r="C141" s="59">
        <v>3254717</v>
      </c>
      <c r="D141" s="59">
        <v>-3165174</v>
      </c>
      <c r="E141" s="59">
        <v>0</v>
      </c>
      <c r="F141" s="59">
        <v>0</v>
      </c>
      <c r="G141" s="59">
        <v>0</v>
      </c>
      <c r="H141" s="59">
        <v>89543</v>
      </c>
      <c r="I141" s="59">
        <v>-1000</v>
      </c>
      <c r="J141" s="59">
        <v>88543</v>
      </c>
      <c r="K141" s="59">
        <v>0</v>
      </c>
      <c r="L141" s="59">
        <v>0</v>
      </c>
      <c r="M141" s="59">
        <v>0</v>
      </c>
      <c r="N141" s="59">
        <v>88543</v>
      </c>
    </row>
    <row r="142" spans="1:14" ht="15" x14ac:dyDescent="0.3">
      <c r="A142" s="53" t="s">
        <v>309</v>
      </c>
      <c r="B142" s="53" t="s">
        <v>38</v>
      </c>
      <c r="C142" s="59">
        <v>13791673</v>
      </c>
      <c r="D142" s="59">
        <v>-6464809</v>
      </c>
      <c r="E142" s="59">
        <v>0</v>
      </c>
      <c r="F142" s="59">
        <v>0</v>
      </c>
      <c r="G142" s="59">
        <v>0</v>
      </c>
      <c r="H142" s="59">
        <v>7326864</v>
      </c>
      <c r="I142" s="59">
        <v>-5761209</v>
      </c>
      <c r="J142" s="59">
        <v>1565655</v>
      </c>
      <c r="K142" s="59">
        <v>0</v>
      </c>
      <c r="L142" s="59">
        <v>0</v>
      </c>
      <c r="M142" s="59">
        <v>0</v>
      </c>
      <c r="N142" s="59">
        <v>1565655</v>
      </c>
    </row>
    <row r="143" spans="1:14" ht="15" x14ac:dyDescent="0.3">
      <c r="A143" s="53" t="s">
        <v>309</v>
      </c>
      <c r="B143" s="53" t="s">
        <v>67</v>
      </c>
      <c r="C143" s="59">
        <v>41748467</v>
      </c>
      <c r="D143" s="59">
        <v>-21295262</v>
      </c>
      <c r="E143" s="59">
        <v>0</v>
      </c>
      <c r="F143" s="59">
        <v>0</v>
      </c>
      <c r="G143" s="59">
        <v>0</v>
      </c>
      <c r="H143" s="59">
        <v>20453205</v>
      </c>
      <c r="I143" s="59">
        <v>-19244560</v>
      </c>
      <c r="J143" s="59">
        <v>1208645</v>
      </c>
      <c r="K143" s="59">
        <v>1000</v>
      </c>
      <c r="L143" s="59">
        <v>0</v>
      </c>
      <c r="M143" s="59">
        <v>1000</v>
      </c>
      <c r="N143" s="59">
        <v>1207645</v>
      </c>
    </row>
    <row r="144" spans="1:14" ht="15" x14ac:dyDescent="0.3">
      <c r="A144" s="53" t="s">
        <v>309</v>
      </c>
      <c r="B144" s="53" t="s">
        <v>68</v>
      </c>
      <c r="C144" s="59">
        <v>74605497</v>
      </c>
      <c r="D144" s="59">
        <v>-29915661</v>
      </c>
      <c r="E144" s="59">
        <v>0</v>
      </c>
      <c r="F144" s="59">
        <v>0</v>
      </c>
      <c r="G144" s="59">
        <v>0</v>
      </c>
      <c r="H144" s="59">
        <v>44689836</v>
      </c>
      <c r="I144" s="59">
        <v>-43291932</v>
      </c>
      <c r="J144" s="59">
        <v>1397904</v>
      </c>
      <c r="K144" s="59">
        <v>416801</v>
      </c>
      <c r="L144" s="59">
        <v>-416801</v>
      </c>
      <c r="M144" s="59">
        <v>0</v>
      </c>
      <c r="N144" s="59">
        <v>1397904</v>
      </c>
    </row>
    <row r="145" spans="1:14" ht="15" x14ac:dyDescent="0.3">
      <c r="A145" s="53" t="s">
        <v>309</v>
      </c>
      <c r="B145" s="53" t="s">
        <v>69</v>
      </c>
      <c r="C145" s="59">
        <v>77646316</v>
      </c>
      <c r="D145" s="59">
        <v>-11265736</v>
      </c>
      <c r="E145" s="59">
        <v>0</v>
      </c>
      <c r="F145" s="59">
        <v>0</v>
      </c>
      <c r="G145" s="59">
        <v>0</v>
      </c>
      <c r="H145" s="59">
        <v>66380580</v>
      </c>
      <c r="I145" s="59">
        <v>-65815255</v>
      </c>
      <c r="J145" s="59">
        <v>565325</v>
      </c>
      <c r="K145" s="59">
        <v>0</v>
      </c>
      <c r="L145" s="59">
        <v>0</v>
      </c>
      <c r="M145" s="59">
        <v>0</v>
      </c>
      <c r="N145" s="59">
        <v>565325</v>
      </c>
    </row>
    <row r="146" spans="1:14" ht="15" x14ac:dyDescent="0.3">
      <c r="A146" s="53" t="s">
        <v>388</v>
      </c>
      <c r="B146" s="53" t="s">
        <v>69</v>
      </c>
      <c r="C146" s="59">
        <v>166689</v>
      </c>
      <c r="D146" s="59">
        <v>-6198</v>
      </c>
      <c r="E146" s="59">
        <v>0</v>
      </c>
      <c r="F146" s="59">
        <v>0</v>
      </c>
      <c r="G146" s="59">
        <v>0</v>
      </c>
      <c r="H146" s="59">
        <v>160491</v>
      </c>
      <c r="I146" s="59">
        <v>-80368</v>
      </c>
      <c r="J146" s="59">
        <v>80123</v>
      </c>
      <c r="K146" s="59">
        <v>0</v>
      </c>
      <c r="L146" s="59">
        <v>0</v>
      </c>
      <c r="M146" s="59">
        <v>0</v>
      </c>
      <c r="N146" s="59">
        <v>80123</v>
      </c>
    </row>
    <row r="147" spans="1:14" ht="15" x14ac:dyDescent="0.3">
      <c r="A147" s="53" t="s">
        <v>388</v>
      </c>
      <c r="B147" s="53" t="s">
        <v>70</v>
      </c>
      <c r="C147" s="59">
        <v>138947</v>
      </c>
      <c r="D147" s="59">
        <v>-121</v>
      </c>
      <c r="E147" s="59">
        <v>0</v>
      </c>
      <c r="F147" s="59">
        <v>0</v>
      </c>
      <c r="G147" s="59">
        <v>0</v>
      </c>
      <c r="H147" s="59">
        <v>138826</v>
      </c>
      <c r="I147" s="59">
        <v>-96195</v>
      </c>
      <c r="J147" s="59">
        <v>42631</v>
      </c>
      <c r="K147" s="59">
        <v>0</v>
      </c>
      <c r="L147" s="59">
        <v>0</v>
      </c>
      <c r="M147" s="59">
        <v>0</v>
      </c>
      <c r="N147" s="59">
        <v>42631</v>
      </c>
    </row>
    <row r="148" spans="1:14" ht="15" x14ac:dyDescent="0.3">
      <c r="A148" s="53" t="s">
        <v>388</v>
      </c>
      <c r="B148" s="53" t="s">
        <v>71</v>
      </c>
      <c r="C148" s="59">
        <v>120165</v>
      </c>
      <c r="D148" s="59">
        <v>-235</v>
      </c>
      <c r="E148" s="59">
        <v>0</v>
      </c>
      <c r="F148" s="59">
        <v>0</v>
      </c>
      <c r="G148" s="59">
        <v>0</v>
      </c>
      <c r="H148" s="59">
        <v>119930</v>
      </c>
      <c r="I148" s="59">
        <v>-91042</v>
      </c>
      <c r="J148" s="59">
        <v>28888</v>
      </c>
      <c r="K148" s="59">
        <v>0</v>
      </c>
      <c r="L148" s="59">
        <v>0</v>
      </c>
      <c r="M148" s="59">
        <v>0</v>
      </c>
      <c r="N148" s="59">
        <v>28888</v>
      </c>
    </row>
    <row r="149" spans="1:14" ht="15" x14ac:dyDescent="0.3">
      <c r="A149" s="53" t="s">
        <v>388</v>
      </c>
      <c r="B149" s="53" t="s">
        <v>39</v>
      </c>
      <c r="C149" s="59">
        <v>86858</v>
      </c>
      <c r="D149" s="59">
        <v>-173</v>
      </c>
      <c r="E149" s="59">
        <v>0</v>
      </c>
      <c r="F149" s="59">
        <v>0</v>
      </c>
      <c r="G149" s="59">
        <v>0</v>
      </c>
      <c r="H149" s="59">
        <v>86685</v>
      </c>
      <c r="I149" s="59">
        <v>-72103</v>
      </c>
      <c r="J149" s="59">
        <v>14582</v>
      </c>
      <c r="K149" s="59">
        <v>0</v>
      </c>
      <c r="L149" s="59">
        <v>0</v>
      </c>
      <c r="M149" s="59">
        <v>0</v>
      </c>
      <c r="N149" s="59">
        <v>14582</v>
      </c>
    </row>
    <row r="150" spans="1:14" ht="15" x14ac:dyDescent="0.3">
      <c r="A150" s="53" t="s">
        <v>388</v>
      </c>
      <c r="B150" s="53" t="s">
        <v>40</v>
      </c>
      <c r="C150" s="59">
        <v>49027</v>
      </c>
      <c r="D150" s="59">
        <v>0</v>
      </c>
      <c r="E150" s="59">
        <v>0</v>
      </c>
      <c r="F150" s="59">
        <v>0</v>
      </c>
      <c r="G150" s="59">
        <v>0</v>
      </c>
      <c r="H150" s="59">
        <v>49027</v>
      </c>
      <c r="I150" s="59">
        <v>-43176</v>
      </c>
      <c r="J150" s="59">
        <v>5851</v>
      </c>
      <c r="K150" s="59">
        <v>0</v>
      </c>
      <c r="L150" s="59">
        <v>0</v>
      </c>
      <c r="M150" s="59">
        <v>0</v>
      </c>
      <c r="N150" s="59">
        <v>5851</v>
      </c>
    </row>
    <row r="151" spans="1:14" ht="15" x14ac:dyDescent="0.3">
      <c r="A151" s="53" t="s">
        <v>388</v>
      </c>
      <c r="B151" s="53" t="s">
        <v>41</v>
      </c>
      <c r="C151" s="59">
        <v>34650</v>
      </c>
      <c r="D151" s="59">
        <v>0</v>
      </c>
      <c r="E151" s="59">
        <v>0</v>
      </c>
      <c r="F151" s="59">
        <v>0</v>
      </c>
      <c r="G151" s="59">
        <v>0</v>
      </c>
      <c r="H151" s="59">
        <v>34650</v>
      </c>
      <c r="I151" s="59">
        <v>-24641</v>
      </c>
      <c r="J151" s="59">
        <v>10009</v>
      </c>
      <c r="K151" s="59">
        <v>0</v>
      </c>
      <c r="L151" s="59">
        <v>0</v>
      </c>
      <c r="M151" s="59">
        <v>0</v>
      </c>
      <c r="N151" s="59">
        <v>10009</v>
      </c>
    </row>
    <row r="152" spans="1:14" ht="15" x14ac:dyDescent="0.3">
      <c r="A152" s="53" t="s">
        <v>388</v>
      </c>
      <c r="B152" s="53" t="s">
        <v>42</v>
      </c>
      <c r="C152" s="59">
        <v>9928</v>
      </c>
      <c r="D152" s="59">
        <v>0</v>
      </c>
      <c r="E152" s="59">
        <v>0</v>
      </c>
      <c r="F152" s="59">
        <v>0</v>
      </c>
      <c r="G152" s="59">
        <v>0</v>
      </c>
      <c r="H152" s="59">
        <v>9928</v>
      </c>
      <c r="I152" s="59">
        <v>-9928</v>
      </c>
      <c r="J152" s="59">
        <v>0</v>
      </c>
      <c r="K152" s="59">
        <v>0</v>
      </c>
      <c r="L152" s="59">
        <v>0</v>
      </c>
      <c r="M152" s="59">
        <v>0</v>
      </c>
      <c r="N152" s="59">
        <v>0</v>
      </c>
    </row>
    <row r="153" spans="1:14" ht="15" x14ac:dyDescent="0.3">
      <c r="A153" s="53" t="s">
        <v>388</v>
      </c>
      <c r="B153" s="53" t="s">
        <v>43</v>
      </c>
      <c r="C153" s="59">
        <v>45752</v>
      </c>
      <c r="D153" s="59">
        <v>0</v>
      </c>
      <c r="E153" s="59">
        <v>0</v>
      </c>
      <c r="F153" s="59">
        <v>0</v>
      </c>
      <c r="G153" s="59">
        <v>0</v>
      </c>
      <c r="H153" s="59">
        <v>45752</v>
      </c>
      <c r="I153" s="59">
        <v>-45752</v>
      </c>
      <c r="J153" s="59">
        <v>0</v>
      </c>
      <c r="K153" s="59">
        <v>0</v>
      </c>
      <c r="L153" s="59">
        <v>0</v>
      </c>
      <c r="M153" s="59">
        <v>0</v>
      </c>
      <c r="N153" s="59">
        <v>0</v>
      </c>
    </row>
    <row r="154" spans="1:14" ht="15" x14ac:dyDescent="0.3">
      <c r="A154" s="53" t="s">
        <v>388</v>
      </c>
      <c r="B154" s="53" t="s">
        <v>44</v>
      </c>
      <c r="C154" s="59">
        <v>19255</v>
      </c>
      <c r="D154" s="59">
        <v>0</v>
      </c>
      <c r="E154" s="59">
        <v>0</v>
      </c>
      <c r="F154" s="59">
        <v>0</v>
      </c>
      <c r="G154" s="59">
        <v>0</v>
      </c>
      <c r="H154" s="59">
        <v>19255</v>
      </c>
      <c r="I154" s="59">
        <v>-19255</v>
      </c>
      <c r="J154" s="59">
        <v>0</v>
      </c>
      <c r="K154" s="59">
        <v>0</v>
      </c>
      <c r="L154" s="59">
        <v>0</v>
      </c>
      <c r="M154" s="59">
        <v>0</v>
      </c>
      <c r="N154" s="59">
        <v>0</v>
      </c>
    </row>
    <row r="155" spans="1:14" ht="15" x14ac:dyDescent="0.3">
      <c r="A155" s="53" t="s">
        <v>388</v>
      </c>
      <c r="B155" s="53" t="s">
        <v>45</v>
      </c>
      <c r="C155" s="59">
        <v>3432</v>
      </c>
      <c r="D155" s="59">
        <v>0</v>
      </c>
      <c r="E155" s="59">
        <v>0</v>
      </c>
      <c r="F155" s="59">
        <v>0</v>
      </c>
      <c r="G155" s="59">
        <v>0</v>
      </c>
      <c r="H155" s="59">
        <v>3432</v>
      </c>
      <c r="I155" s="59">
        <v>-3432</v>
      </c>
      <c r="J155" s="59">
        <v>0</v>
      </c>
      <c r="K155" s="59">
        <v>0</v>
      </c>
      <c r="L155" s="59">
        <v>0</v>
      </c>
      <c r="M155" s="59">
        <v>0</v>
      </c>
      <c r="N155" s="59">
        <v>0</v>
      </c>
    </row>
    <row r="156" spans="1:14" ht="15" x14ac:dyDescent="0.3">
      <c r="A156" s="53" t="s">
        <v>388</v>
      </c>
      <c r="B156" s="53" t="s">
        <v>46</v>
      </c>
      <c r="C156" s="59">
        <v>3454</v>
      </c>
      <c r="D156" s="59">
        <v>0</v>
      </c>
      <c r="E156" s="59">
        <v>0</v>
      </c>
      <c r="F156" s="59">
        <v>0</v>
      </c>
      <c r="G156" s="59">
        <v>0</v>
      </c>
      <c r="H156" s="59">
        <v>3454</v>
      </c>
      <c r="I156" s="59">
        <v>-3454</v>
      </c>
      <c r="J156" s="59">
        <v>0</v>
      </c>
      <c r="K156" s="59">
        <v>0</v>
      </c>
      <c r="L156" s="59">
        <v>0</v>
      </c>
      <c r="M156" s="59">
        <v>0</v>
      </c>
      <c r="N156" s="59">
        <v>0</v>
      </c>
    </row>
    <row r="157" spans="1:14" ht="15" x14ac:dyDescent="0.3">
      <c r="A157" s="53" t="s">
        <v>388</v>
      </c>
      <c r="B157" s="53" t="s">
        <v>47</v>
      </c>
      <c r="C157" s="59">
        <v>3363</v>
      </c>
      <c r="D157" s="59">
        <v>0</v>
      </c>
      <c r="E157" s="59">
        <v>0</v>
      </c>
      <c r="F157" s="59">
        <v>0</v>
      </c>
      <c r="G157" s="59">
        <v>0</v>
      </c>
      <c r="H157" s="59">
        <v>3363</v>
      </c>
      <c r="I157" s="59">
        <v>-3363</v>
      </c>
      <c r="J157" s="59">
        <v>0</v>
      </c>
      <c r="K157" s="59">
        <v>0</v>
      </c>
      <c r="L157" s="59">
        <v>0</v>
      </c>
      <c r="M157" s="59">
        <v>0</v>
      </c>
      <c r="N157" s="59">
        <v>0</v>
      </c>
    </row>
    <row r="158" spans="1:14" ht="15" x14ac:dyDescent="0.3">
      <c r="A158" s="53" t="s">
        <v>388</v>
      </c>
      <c r="B158" s="53" t="s">
        <v>48</v>
      </c>
      <c r="C158" s="59">
        <v>1464</v>
      </c>
      <c r="D158" s="59">
        <v>0</v>
      </c>
      <c r="E158" s="59">
        <v>0</v>
      </c>
      <c r="F158" s="59">
        <v>0</v>
      </c>
      <c r="G158" s="59">
        <v>0</v>
      </c>
      <c r="H158" s="59">
        <v>1464</v>
      </c>
      <c r="I158" s="59">
        <v>-1464</v>
      </c>
      <c r="J158" s="59">
        <v>0</v>
      </c>
      <c r="K158" s="59">
        <v>0</v>
      </c>
      <c r="L158" s="59">
        <v>0</v>
      </c>
      <c r="M158" s="59">
        <v>0</v>
      </c>
      <c r="N158" s="59">
        <v>0</v>
      </c>
    </row>
    <row r="159" spans="1:14" ht="15" x14ac:dyDescent="0.3">
      <c r="A159" s="53" t="s">
        <v>308</v>
      </c>
      <c r="B159" s="53" t="s">
        <v>38</v>
      </c>
      <c r="C159" s="59">
        <v>1492</v>
      </c>
      <c r="D159" s="59">
        <v>0</v>
      </c>
      <c r="E159" s="59">
        <v>0</v>
      </c>
      <c r="F159" s="59">
        <v>0</v>
      </c>
      <c r="G159" s="59">
        <v>0</v>
      </c>
      <c r="H159" s="59">
        <v>1492</v>
      </c>
      <c r="I159" s="59">
        <v>-1492</v>
      </c>
      <c r="J159" s="59">
        <v>0</v>
      </c>
      <c r="K159" s="59">
        <v>0</v>
      </c>
      <c r="L159" s="59">
        <v>0</v>
      </c>
      <c r="M159" s="59">
        <v>0</v>
      </c>
      <c r="N159" s="59">
        <v>0</v>
      </c>
    </row>
    <row r="160" spans="1:14" ht="15" x14ac:dyDescent="0.3">
      <c r="A160" s="53" t="s">
        <v>308</v>
      </c>
      <c r="B160" s="53" t="s">
        <v>67</v>
      </c>
      <c r="C160" s="59">
        <v>1525</v>
      </c>
      <c r="D160" s="59">
        <v>0</v>
      </c>
      <c r="E160" s="59">
        <v>0</v>
      </c>
      <c r="F160" s="59">
        <v>0</v>
      </c>
      <c r="G160" s="59">
        <v>0</v>
      </c>
      <c r="H160" s="59">
        <v>1525</v>
      </c>
      <c r="I160" s="59">
        <v>-1525</v>
      </c>
      <c r="J160" s="59">
        <v>0</v>
      </c>
      <c r="K160" s="59">
        <v>0</v>
      </c>
      <c r="L160" s="59">
        <v>0</v>
      </c>
      <c r="M160" s="59">
        <v>0</v>
      </c>
      <c r="N160" s="59">
        <v>0</v>
      </c>
    </row>
    <row r="161" spans="1:14" ht="15" x14ac:dyDescent="0.3">
      <c r="A161" s="53" t="s">
        <v>308</v>
      </c>
      <c r="B161" s="53" t="s">
        <v>69</v>
      </c>
      <c r="C161" s="59">
        <v>3934</v>
      </c>
      <c r="D161" s="59">
        <v>0</v>
      </c>
      <c r="E161" s="59">
        <v>0</v>
      </c>
      <c r="F161" s="59">
        <v>0</v>
      </c>
      <c r="G161" s="59">
        <v>0</v>
      </c>
      <c r="H161" s="59">
        <v>3934</v>
      </c>
      <c r="I161" s="59">
        <v>-1000</v>
      </c>
      <c r="J161" s="59">
        <v>2934</v>
      </c>
      <c r="K161" s="59">
        <v>0</v>
      </c>
      <c r="L161" s="59">
        <v>0</v>
      </c>
      <c r="M161" s="59">
        <v>0</v>
      </c>
      <c r="N161" s="59">
        <v>2934</v>
      </c>
    </row>
    <row r="162" spans="1:14" ht="15" x14ac:dyDescent="0.3">
      <c r="A162" s="53" t="s">
        <v>308</v>
      </c>
      <c r="B162" s="53" t="s">
        <v>70</v>
      </c>
      <c r="C162" s="59">
        <v>3927</v>
      </c>
      <c r="D162" s="59">
        <v>0</v>
      </c>
      <c r="E162" s="59">
        <v>0</v>
      </c>
      <c r="F162" s="59">
        <v>0</v>
      </c>
      <c r="G162" s="59">
        <v>0</v>
      </c>
      <c r="H162" s="59">
        <v>3927</v>
      </c>
      <c r="I162" s="59">
        <v>-2888</v>
      </c>
      <c r="J162" s="59">
        <v>1039</v>
      </c>
      <c r="K162" s="59">
        <v>0</v>
      </c>
      <c r="L162" s="59">
        <v>0</v>
      </c>
      <c r="M162" s="59">
        <v>0</v>
      </c>
      <c r="N162" s="59">
        <v>1039</v>
      </c>
    </row>
    <row r="163" spans="1:14" ht="15" x14ac:dyDescent="0.3">
      <c r="A163" s="53" t="s">
        <v>308</v>
      </c>
      <c r="B163" s="53" t="s">
        <v>71</v>
      </c>
      <c r="C163" s="59">
        <v>46015</v>
      </c>
      <c r="D163" s="59">
        <v>-198</v>
      </c>
      <c r="E163" s="59">
        <v>0</v>
      </c>
      <c r="F163" s="59">
        <v>0</v>
      </c>
      <c r="G163" s="59">
        <v>0</v>
      </c>
      <c r="H163" s="59">
        <v>45817</v>
      </c>
      <c r="I163" s="59">
        <v>-39849</v>
      </c>
      <c r="J163" s="59">
        <v>5968</v>
      </c>
      <c r="K163" s="59">
        <v>0</v>
      </c>
      <c r="L163" s="59">
        <v>0</v>
      </c>
      <c r="M163" s="59">
        <v>0</v>
      </c>
      <c r="N163" s="59">
        <v>5968</v>
      </c>
    </row>
    <row r="164" spans="1:14" ht="15" x14ac:dyDescent="0.3">
      <c r="A164" s="53" t="s">
        <v>308</v>
      </c>
      <c r="B164" s="53" t="s">
        <v>39</v>
      </c>
      <c r="C164" s="59">
        <v>48564</v>
      </c>
      <c r="D164" s="59">
        <v>0</v>
      </c>
      <c r="E164" s="59">
        <v>0</v>
      </c>
      <c r="F164" s="59">
        <v>0</v>
      </c>
      <c r="G164" s="59">
        <v>0</v>
      </c>
      <c r="H164" s="59">
        <v>48564</v>
      </c>
      <c r="I164" s="59">
        <v>-38573</v>
      </c>
      <c r="J164" s="59">
        <v>9991</v>
      </c>
      <c r="K164" s="59">
        <v>0</v>
      </c>
      <c r="L164" s="59">
        <v>0</v>
      </c>
      <c r="M164" s="59">
        <v>0</v>
      </c>
      <c r="N164" s="59">
        <v>9991</v>
      </c>
    </row>
    <row r="165" spans="1:14" ht="15" x14ac:dyDescent="0.3">
      <c r="A165" s="53" t="s">
        <v>308</v>
      </c>
      <c r="B165" s="53" t="s">
        <v>40</v>
      </c>
      <c r="C165" s="59">
        <v>53331</v>
      </c>
      <c r="D165" s="59">
        <v>0</v>
      </c>
      <c r="E165" s="59">
        <v>0</v>
      </c>
      <c r="F165" s="59">
        <v>0</v>
      </c>
      <c r="G165" s="59">
        <v>0</v>
      </c>
      <c r="H165" s="59">
        <v>53331</v>
      </c>
      <c r="I165" s="59">
        <v>-53331</v>
      </c>
      <c r="J165" s="59">
        <v>0</v>
      </c>
      <c r="K165" s="59">
        <v>0</v>
      </c>
      <c r="L165" s="59">
        <v>0</v>
      </c>
      <c r="M165" s="59">
        <v>0</v>
      </c>
      <c r="N165" s="59">
        <v>0</v>
      </c>
    </row>
    <row r="166" spans="1:14" ht="15" x14ac:dyDescent="0.3">
      <c r="A166" s="53" t="s">
        <v>308</v>
      </c>
      <c r="B166" s="53" t="s">
        <v>41</v>
      </c>
      <c r="C166" s="59">
        <v>103369</v>
      </c>
      <c r="D166" s="59">
        <v>0</v>
      </c>
      <c r="E166" s="59">
        <v>0</v>
      </c>
      <c r="F166" s="59">
        <v>0</v>
      </c>
      <c r="G166" s="59">
        <v>0</v>
      </c>
      <c r="H166" s="59">
        <v>103369</v>
      </c>
      <c r="I166" s="59">
        <v>-99494</v>
      </c>
      <c r="J166" s="59">
        <v>3875</v>
      </c>
      <c r="K166" s="59">
        <v>0</v>
      </c>
      <c r="L166" s="59">
        <v>0</v>
      </c>
      <c r="M166" s="59">
        <v>0</v>
      </c>
      <c r="N166" s="59">
        <v>3875</v>
      </c>
    </row>
    <row r="167" spans="1:14" ht="15" x14ac:dyDescent="0.3">
      <c r="A167" s="53" t="s">
        <v>308</v>
      </c>
      <c r="B167" s="53" t="s">
        <v>42</v>
      </c>
      <c r="C167" s="59">
        <v>72433</v>
      </c>
      <c r="D167" s="59">
        <v>-174</v>
      </c>
      <c r="E167" s="59">
        <v>0</v>
      </c>
      <c r="F167" s="59">
        <v>0</v>
      </c>
      <c r="G167" s="59">
        <v>0</v>
      </c>
      <c r="H167" s="59">
        <v>72259</v>
      </c>
      <c r="I167" s="59">
        <v>-49294</v>
      </c>
      <c r="J167" s="59">
        <v>22965</v>
      </c>
      <c r="K167" s="59">
        <v>0</v>
      </c>
      <c r="L167" s="59">
        <v>0</v>
      </c>
      <c r="M167" s="59">
        <v>0</v>
      </c>
      <c r="N167" s="59">
        <v>22965</v>
      </c>
    </row>
    <row r="168" spans="1:14" ht="15" x14ac:dyDescent="0.3">
      <c r="A168" s="53" t="s">
        <v>308</v>
      </c>
      <c r="B168" s="53" t="s">
        <v>43</v>
      </c>
      <c r="C168" s="59">
        <v>88376</v>
      </c>
      <c r="D168" s="59">
        <v>-651</v>
      </c>
      <c r="E168" s="59">
        <v>0</v>
      </c>
      <c r="F168" s="59">
        <v>0</v>
      </c>
      <c r="G168" s="59">
        <v>0</v>
      </c>
      <c r="H168" s="59">
        <v>87725</v>
      </c>
      <c r="I168" s="59">
        <v>-61922</v>
      </c>
      <c r="J168" s="59">
        <v>25803</v>
      </c>
      <c r="K168" s="59">
        <v>0</v>
      </c>
      <c r="L168" s="59">
        <v>0</v>
      </c>
      <c r="M168" s="59">
        <v>0</v>
      </c>
      <c r="N168" s="59">
        <v>25803</v>
      </c>
    </row>
    <row r="169" spans="1:14" ht="15" x14ac:dyDescent="0.3">
      <c r="A169" s="53" t="s">
        <v>308</v>
      </c>
      <c r="B169" s="53" t="s">
        <v>44</v>
      </c>
      <c r="C169" s="59">
        <v>82233</v>
      </c>
      <c r="D169" s="59">
        <v>-601</v>
      </c>
      <c r="E169" s="59">
        <v>0</v>
      </c>
      <c r="F169" s="59">
        <v>0</v>
      </c>
      <c r="G169" s="59">
        <v>0</v>
      </c>
      <c r="H169" s="59">
        <v>81632</v>
      </c>
      <c r="I169" s="59">
        <v>-66048</v>
      </c>
      <c r="J169" s="59">
        <v>15584</v>
      </c>
      <c r="K169" s="59">
        <v>0</v>
      </c>
      <c r="L169" s="59">
        <v>0</v>
      </c>
      <c r="M169" s="59">
        <v>0</v>
      </c>
      <c r="N169" s="59">
        <v>15584</v>
      </c>
    </row>
    <row r="170" spans="1:14" ht="15" x14ac:dyDescent="0.3">
      <c r="A170" s="53" t="s">
        <v>308</v>
      </c>
      <c r="B170" s="53" t="s">
        <v>45</v>
      </c>
      <c r="C170" s="59">
        <v>85399</v>
      </c>
      <c r="D170" s="59">
        <v>-469</v>
      </c>
      <c r="E170" s="59">
        <v>0</v>
      </c>
      <c r="F170" s="59">
        <v>0</v>
      </c>
      <c r="G170" s="59">
        <v>0</v>
      </c>
      <c r="H170" s="59">
        <v>84930</v>
      </c>
      <c r="I170" s="59">
        <v>-83406</v>
      </c>
      <c r="J170" s="59">
        <v>1524</v>
      </c>
      <c r="K170" s="59">
        <v>0</v>
      </c>
      <c r="L170" s="59">
        <v>0</v>
      </c>
      <c r="M170" s="59">
        <v>0</v>
      </c>
      <c r="N170" s="59">
        <v>1524</v>
      </c>
    </row>
    <row r="171" spans="1:14" ht="15" x14ac:dyDescent="0.3">
      <c r="A171" s="53" t="s">
        <v>308</v>
      </c>
      <c r="B171" s="53" t="s">
        <v>46</v>
      </c>
      <c r="C171" s="59">
        <v>49800</v>
      </c>
      <c r="D171" s="59">
        <v>-455</v>
      </c>
      <c r="E171" s="59">
        <v>0</v>
      </c>
      <c r="F171" s="59">
        <v>0</v>
      </c>
      <c r="G171" s="59">
        <v>0</v>
      </c>
      <c r="H171" s="59">
        <v>49345</v>
      </c>
      <c r="I171" s="59">
        <v>-49345</v>
      </c>
      <c r="J171" s="59">
        <v>0</v>
      </c>
      <c r="K171" s="59">
        <v>0</v>
      </c>
      <c r="L171" s="59">
        <v>0</v>
      </c>
      <c r="M171" s="59">
        <v>0</v>
      </c>
      <c r="N171" s="59">
        <v>0</v>
      </c>
    </row>
    <row r="172" spans="1:14" ht="15" x14ac:dyDescent="0.3">
      <c r="A172" s="53" t="s">
        <v>308</v>
      </c>
      <c r="B172" s="53" t="s">
        <v>47</v>
      </c>
      <c r="C172" s="59">
        <v>39897</v>
      </c>
      <c r="D172" s="59">
        <v>-124</v>
      </c>
      <c r="E172" s="59">
        <v>0</v>
      </c>
      <c r="F172" s="59">
        <v>0</v>
      </c>
      <c r="G172" s="59">
        <v>0</v>
      </c>
      <c r="H172" s="59">
        <v>39773</v>
      </c>
      <c r="I172" s="59">
        <v>-39773</v>
      </c>
      <c r="J172" s="59">
        <v>0</v>
      </c>
      <c r="K172" s="59">
        <v>0</v>
      </c>
      <c r="L172" s="59">
        <v>0</v>
      </c>
      <c r="M172" s="59">
        <v>0</v>
      </c>
      <c r="N172" s="59">
        <v>0</v>
      </c>
    </row>
    <row r="173" spans="1:14" ht="15" x14ac:dyDescent="0.3">
      <c r="A173" s="53" t="s">
        <v>308</v>
      </c>
      <c r="B173" s="53" t="s">
        <v>48</v>
      </c>
      <c r="C173" s="59">
        <v>33715</v>
      </c>
      <c r="D173" s="59">
        <v>-141</v>
      </c>
      <c r="E173" s="59">
        <v>0</v>
      </c>
      <c r="F173" s="59">
        <v>0</v>
      </c>
      <c r="G173" s="59">
        <v>0</v>
      </c>
      <c r="H173" s="59">
        <v>33574</v>
      </c>
      <c r="I173" s="59">
        <v>-33574</v>
      </c>
      <c r="J173" s="59">
        <v>0</v>
      </c>
      <c r="K173" s="59">
        <v>0</v>
      </c>
      <c r="L173" s="59">
        <v>0</v>
      </c>
      <c r="M173" s="59">
        <v>0</v>
      </c>
      <c r="N173" s="59">
        <v>0</v>
      </c>
    </row>
    <row r="174" spans="1:14" ht="15" x14ac:dyDescent="0.3">
      <c r="A174" s="53" t="s">
        <v>307</v>
      </c>
      <c r="B174" s="53" t="s">
        <v>382</v>
      </c>
      <c r="C174" s="59">
        <v>2746</v>
      </c>
      <c r="D174" s="59">
        <v>0</v>
      </c>
      <c r="E174" s="59">
        <v>0</v>
      </c>
      <c r="F174" s="59">
        <v>0</v>
      </c>
      <c r="G174" s="59">
        <v>0</v>
      </c>
      <c r="H174" s="59">
        <v>2746</v>
      </c>
      <c r="I174" s="59">
        <v>0</v>
      </c>
      <c r="J174" s="59">
        <v>2746</v>
      </c>
      <c r="K174" s="59">
        <v>0</v>
      </c>
      <c r="L174" s="59">
        <v>0</v>
      </c>
      <c r="M174" s="59">
        <v>0</v>
      </c>
      <c r="N174" s="59">
        <v>2746</v>
      </c>
    </row>
    <row r="175" spans="1:14" ht="15" x14ac:dyDescent="0.3">
      <c r="A175" s="53" t="s">
        <v>307</v>
      </c>
      <c r="B175" s="53" t="s">
        <v>383</v>
      </c>
      <c r="C175" s="59">
        <v>1343</v>
      </c>
      <c r="D175" s="59">
        <v>0</v>
      </c>
      <c r="E175" s="59">
        <v>0</v>
      </c>
      <c r="F175" s="59">
        <v>0</v>
      </c>
      <c r="G175" s="59">
        <v>0</v>
      </c>
      <c r="H175" s="59">
        <v>1343</v>
      </c>
      <c r="I175" s="59">
        <v>-1000</v>
      </c>
      <c r="J175" s="59">
        <v>343</v>
      </c>
      <c r="K175" s="59">
        <v>0</v>
      </c>
      <c r="L175" s="59">
        <v>0</v>
      </c>
      <c r="M175" s="59">
        <v>0</v>
      </c>
      <c r="N175" s="59">
        <v>343</v>
      </c>
    </row>
    <row r="176" spans="1:14" ht="15" x14ac:dyDescent="0.3">
      <c r="A176" s="53" t="s">
        <v>307</v>
      </c>
      <c r="B176" s="53" t="s">
        <v>363</v>
      </c>
      <c r="C176" s="59">
        <v>1073</v>
      </c>
      <c r="D176" s="59">
        <v>0</v>
      </c>
      <c r="E176" s="59">
        <v>0</v>
      </c>
      <c r="F176" s="59">
        <v>0</v>
      </c>
      <c r="G176" s="59">
        <v>0</v>
      </c>
      <c r="H176" s="59">
        <v>1073</v>
      </c>
      <c r="I176" s="59">
        <v>-1000</v>
      </c>
      <c r="J176" s="59">
        <v>73</v>
      </c>
      <c r="K176" s="59">
        <v>0</v>
      </c>
      <c r="L176" s="59">
        <v>0</v>
      </c>
      <c r="M176" s="59">
        <v>0</v>
      </c>
      <c r="N176" s="59">
        <v>73</v>
      </c>
    </row>
    <row r="177" spans="1:14" ht="15" x14ac:dyDescent="0.3">
      <c r="A177" s="53" t="s">
        <v>307</v>
      </c>
      <c r="B177" s="53" t="s">
        <v>361</v>
      </c>
      <c r="C177" s="59">
        <v>2602</v>
      </c>
      <c r="D177" s="59">
        <v>0</v>
      </c>
      <c r="E177" s="59">
        <v>0</v>
      </c>
      <c r="F177" s="59">
        <v>0</v>
      </c>
      <c r="G177" s="59">
        <v>0</v>
      </c>
      <c r="H177" s="59">
        <v>2602</v>
      </c>
      <c r="I177" s="59">
        <v>-1000</v>
      </c>
      <c r="J177" s="59">
        <v>1602</v>
      </c>
      <c r="K177" s="59">
        <v>0</v>
      </c>
      <c r="L177" s="59">
        <v>0</v>
      </c>
      <c r="M177" s="59">
        <v>0</v>
      </c>
      <c r="N177" s="59">
        <v>1602</v>
      </c>
    </row>
    <row r="178" spans="1:14" ht="15" x14ac:dyDescent="0.3">
      <c r="A178" s="53" t="s">
        <v>307</v>
      </c>
      <c r="B178" s="53" t="s">
        <v>355</v>
      </c>
      <c r="C178" s="59">
        <v>1074</v>
      </c>
      <c r="D178" s="59">
        <v>0</v>
      </c>
      <c r="E178" s="59">
        <v>0</v>
      </c>
      <c r="F178" s="59">
        <v>0</v>
      </c>
      <c r="G178" s="59">
        <v>0</v>
      </c>
      <c r="H178" s="59">
        <v>1074</v>
      </c>
      <c r="I178" s="59">
        <v>-1000</v>
      </c>
      <c r="J178" s="59">
        <v>74</v>
      </c>
      <c r="K178" s="59">
        <v>0</v>
      </c>
      <c r="L178" s="59">
        <v>0</v>
      </c>
      <c r="M178" s="59">
        <v>0</v>
      </c>
      <c r="N178" s="59">
        <v>74</v>
      </c>
    </row>
    <row r="179" spans="1:14" ht="15" x14ac:dyDescent="0.3">
      <c r="A179" s="53" t="s">
        <v>307</v>
      </c>
      <c r="B179" s="53" t="s">
        <v>64</v>
      </c>
      <c r="C179" s="59">
        <v>1202</v>
      </c>
      <c r="D179" s="59">
        <v>0</v>
      </c>
      <c r="E179" s="59">
        <v>0</v>
      </c>
      <c r="F179" s="59">
        <v>0</v>
      </c>
      <c r="G179" s="59">
        <v>0</v>
      </c>
      <c r="H179" s="59">
        <v>1202</v>
      </c>
      <c r="I179" s="59">
        <v>-1000</v>
      </c>
      <c r="J179" s="59">
        <v>202</v>
      </c>
      <c r="K179" s="59">
        <v>0</v>
      </c>
      <c r="L179" s="59">
        <v>0</v>
      </c>
      <c r="M179" s="59">
        <v>0</v>
      </c>
      <c r="N179" s="59">
        <v>202</v>
      </c>
    </row>
    <row r="180" spans="1:14" ht="15" x14ac:dyDescent="0.3">
      <c r="A180" s="53" t="s">
        <v>307</v>
      </c>
      <c r="B180" s="53" t="s">
        <v>65</v>
      </c>
      <c r="C180" s="59">
        <v>2715</v>
      </c>
      <c r="D180" s="59">
        <v>0</v>
      </c>
      <c r="E180" s="59">
        <v>0</v>
      </c>
      <c r="F180" s="59">
        <v>0</v>
      </c>
      <c r="G180" s="59">
        <v>0</v>
      </c>
      <c r="H180" s="59">
        <v>2715</v>
      </c>
      <c r="I180" s="59">
        <v>-1000</v>
      </c>
      <c r="J180" s="59">
        <v>1715</v>
      </c>
      <c r="K180" s="59">
        <v>0</v>
      </c>
      <c r="L180" s="59">
        <v>0</v>
      </c>
      <c r="M180" s="59">
        <v>0</v>
      </c>
      <c r="N180" s="59">
        <v>1715</v>
      </c>
    </row>
    <row r="181" spans="1:14" ht="15" x14ac:dyDescent="0.3">
      <c r="A181" s="53" t="s">
        <v>307</v>
      </c>
      <c r="B181" s="53" t="s">
        <v>66</v>
      </c>
      <c r="C181" s="59">
        <v>2572</v>
      </c>
      <c r="D181" s="59">
        <v>0</v>
      </c>
      <c r="E181" s="59">
        <v>0</v>
      </c>
      <c r="F181" s="59">
        <v>0</v>
      </c>
      <c r="G181" s="59">
        <v>0</v>
      </c>
      <c r="H181" s="59">
        <v>2572</v>
      </c>
      <c r="I181" s="59">
        <v>-1000</v>
      </c>
      <c r="J181" s="59">
        <v>1572</v>
      </c>
      <c r="K181" s="59">
        <v>0</v>
      </c>
      <c r="L181" s="59">
        <v>0</v>
      </c>
      <c r="M181" s="59">
        <v>0</v>
      </c>
      <c r="N181" s="59">
        <v>1572</v>
      </c>
    </row>
    <row r="182" spans="1:14" ht="15" x14ac:dyDescent="0.3">
      <c r="A182" s="53" t="s">
        <v>307</v>
      </c>
      <c r="B182" s="53" t="s">
        <v>38</v>
      </c>
      <c r="C182" s="59">
        <v>3190</v>
      </c>
      <c r="D182" s="59">
        <v>0</v>
      </c>
      <c r="E182" s="59">
        <v>0</v>
      </c>
      <c r="F182" s="59">
        <v>0</v>
      </c>
      <c r="G182" s="59">
        <v>0</v>
      </c>
      <c r="H182" s="59">
        <v>3190</v>
      </c>
      <c r="I182" s="59">
        <v>-1000</v>
      </c>
      <c r="J182" s="59">
        <v>2190</v>
      </c>
      <c r="K182" s="59">
        <v>0</v>
      </c>
      <c r="L182" s="59">
        <v>0</v>
      </c>
      <c r="M182" s="59">
        <v>0</v>
      </c>
      <c r="N182" s="59">
        <v>2190</v>
      </c>
    </row>
    <row r="183" spans="1:14" ht="15" x14ac:dyDescent="0.3">
      <c r="A183" s="53" t="s">
        <v>307</v>
      </c>
      <c r="B183" s="53" t="s">
        <v>67</v>
      </c>
      <c r="C183" s="59">
        <v>8527</v>
      </c>
      <c r="D183" s="59">
        <v>0</v>
      </c>
      <c r="E183" s="59">
        <v>0</v>
      </c>
      <c r="F183" s="59">
        <v>0</v>
      </c>
      <c r="G183" s="59">
        <v>0</v>
      </c>
      <c r="H183" s="59">
        <v>8527</v>
      </c>
      <c r="I183" s="59">
        <v>-1000</v>
      </c>
      <c r="J183" s="59">
        <v>7527</v>
      </c>
      <c r="K183" s="59">
        <v>0</v>
      </c>
      <c r="L183" s="59">
        <v>0</v>
      </c>
      <c r="M183" s="59">
        <v>0</v>
      </c>
      <c r="N183" s="59">
        <v>7527</v>
      </c>
    </row>
    <row r="184" spans="1:14" ht="15" x14ac:dyDescent="0.3">
      <c r="A184" s="53" t="s">
        <v>307</v>
      </c>
      <c r="B184" s="53" t="s">
        <v>68</v>
      </c>
      <c r="C184" s="59">
        <v>51776</v>
      </c>
      <c r="D184" s="59">
        <v>0</v>
      </c>
      <c r="E184" s="59">
        <v>0</v>
      </c>
      <c r="F184" s="59">
        <v>0</v>
      </c>
      <c r="G184" s="59">
        <v>0</v>
      </c>
      <c r="H184" s="59">
        <v>51776</v>
      </c>
      <c r="I184" s="59">
        <v>-21615</v>
      </c>
      <c r="J184" s="59">
        <v>30161</v>
      </c>
      <c r="K184" s="59">
        <v>0</v>
      </c>
      <c r="L184" s="59">
        <v>0</v>
      </c>
      <c r="M184" s="59">
        <v>0</v>
      </c>
      <c r="N184" s="59">
        <v>30161</v>
      </c>
    </row>
    <row r="185" spans="1:14" ht="15" x14ac:dyDescent="0.3">
      <c r="A185" s="53" t="s">
        <v>307</v>
      </c>
      <c r="B185" s="53" t="s">
        <v>69</v>
      </c>
      <c r="C185" s="59">
        <v>39745</v>
      </c>
      <c r="D185" s="59">
        <v>-224</v>
      </c>
      <c r="E185" s="59">
        <v>0</v>
      </c>
      <c r="F185" s="59">
        <v>0</v>
      </c>
      <c r="G185" s="59">
        <v>0</v>
      </c>
      <c r="H185" s="59">
        <v>39521</v>
      </c>
      <c r="I185" s="59">
        <v>-18266</v>
      </c>
      <c r="J185" s="59">
        <v>21255</v>
      </c>
      <c r="K185" s="59">
        <v>0</v>
      </c>
      <c r="L185" s="59">
        <v>0</v>
      </c>
      <c r="M185" s="59">
        <v>0</v>
      </c>
      <c r="N185" s="59">
        <v>21255</v>
      </c>
    </row>
    <row r="186" spans="1:14" ht="15" x14ac:dyDescent="0.3">
      <c r="A186" s="53" t="s">
        <v>307</v>
      </c>
      <c r="B186" s="53" t="s">
        <v>70</v>
      </c>
      <c r="C186" s="59">
        <v>112635</v>
      </c>
      <c r="D186" s="59">
        <v>0</v>
      </c>
      <c r="E186" s="59">
        <v>0</v>
      </c>
      <c r="F186" s="59">
        <v>0</v>
      </c>
      <c r="G186" s="59">
        <v>0</v>
      </c>
      <c r="H186" s="59">
        <v>112635</v>
      </c>
      <c r="I186" s="59">
        <v>-61328</v>
      </c>
      <c r="J186" s="59">
        <v>51307</v>
      </c>
      <c r="K186" s="59">
        <v>0</v>
      </c>
      <c r="L186" s="59">
        <v>0</v>
      </c>
      <c r="M186" s="59">
        <v>0</v>
      </c>
      <c r="N186" s="59">
        <v>51307</v>
      </c>
    </row>
    <row r="187" spans="1:14" ht="15" x14ac:dyDescent="0.3">
      <c r="A187" s="53" t="s">
        <v>307</v>
      </c>
      <c r="B187" s="53" t="s">
        <v>71</v>
      </c>
      <c r="C187" s="59">
        <v>434906</v>
      </c>
      <c r="D187" s="59">
        <v>-863</v>
      </c>
      <c r="E187" s="59">
        <v>0</v>
      </c>
      <c r="F187" s="59">
        <v>0</v>
      </c>
      <c r="G187" s="59">
        <v>0</v>
      </c>
      <c r="H187" s="59">
        <v>434043</v>
      </c>
      <c r="I187" s="59">
        <v>-297644</v>
      </c>
      <c r="J187" s="59">
        <v>136399</v>
      </c>
      <c r="K187" s="59">
        <v>0</v>
      </c>
      <c r="L187" s="59">
        <v>0</v>
      </c>
      <c r="M187" s="59">
        <v>0</v>
      </c>
      <c r="N187" s="59">
        <v>136399</v>
      </c>
    </row>
    <row r="188" spans="1:14" ht="15" x14ac:dyDescent="0.3">
      <c r="A188" s="53" t="s">
        <v>307</v>
      </c>
      <c r="B188" s="53" t="s">
        <v>39</v>
      </c>
      <c r="C188" s="59">
        <v>510406</v>
      </c>
      <c r="D188" s="59">
        <v>-494</v>
      </c>
      <c r="E188" s="59">
        <v>0</v>
      </c>
      <c r="F188" s="59">
        <v>0</v>
      </c>
      <c r="G188" s="59">
        <v>0</v>
      </c>
      <c r="H188" s="59">
        <v>509912</v>
      </c>
      <c r="I188" s="59">
        <v>-359546</v>
      </c>
      <c r="J188" s="59">
        <v>150366</v>
      </c>
      <c r="K188" s="59">
        <v>0</v>
      </c>
      <c r="L188" s="59">
        <v>0</v>
      </c>
      <c r="M188" s="59">
        <v>0</v>
      </c>
      <c r="N188" s="59">
        <v>150366</v>
      </c>
    </row>
    <row r="189" spans="1:14" ht="15" x14ac:dyDescent="0.3">
      <c r="A189" s="53" t="s">
        <v>307</v>
      </c>
      <c r="B189" s="53" t="s">
        <v>40</v>
      </c>
      <c r="C189" s="59">
        <v>494008</v>
      </c>
      <c r="D189" s="59">
        <v>-3124</v>
      </c>
      <c r="E189" s="59">
        <v>0</v>
      </c>
      <c r="F189" s="59">
        <v>0</v>
      </c>
      <c r="G189" s="59">
        <v>0</v>
      </c>
      <c r="H189" s="59">
        <v>490884</v>
      </c>
      <c r="I189" s="59">
        <v>-490884</v>
      </c>
      <c r="J189" s="59">
        <v>0</v>
      </c>
      <c r="K189" s="59">
        <v>64</v>
      </c>
      <c r="L189" s="59">
        <v>-64</v>
      </c>
      <c r="M189" s="59">
        <v>0</v>
      </c>
      <c r="N189" s="59">
        <v>0</v>
      </c>
    </row>
    <row r="190" spans="1:14" ht="15" x14ac:dyDescent="0.3">
      <c r="A190" s="53" t="s">
        <v>307</v>
      </c>
      <c r="B190" s="53" t="s">
        <v>41</v>
      </c>
      <c r="C190" s="59">
        <v>614283</v>
      </c>
      <c r="D190" s="59">
        <v>0</v>
      </c>
      <c r="E190" s="59">
        <v>0</v>
      </c>
      <c r="F190" s="59">
        <v>0</v>
      </c>
      <c r="G190" s="59">
        <v>0</v>
      </c>
      <c r="H190" s="59">
        <v>614283</v>
      </c>
      <c r="I190" s="59">
        <v>-610927</v>
      </c>
      <c r="J190" s="59">
        <v>3356</v>
      </c>
      <c r="K190" s="59">
        <v>1120</v>
      </c>
      <c r="L190" s="59">
        <v>-1120</v>
      </c>
      <c r="M190" s="59">
        <v>0</v>
      </c>
      <c r="N190" s="59">
        <v>3356</v>
      </c>
    </row>
    <row r="191" spans="1:14" ht="15" x14ac:dyDescent="0.3">
      <c r="A191" s="53" t="s">
        <v>307</v>
      </c>
      <c r="B191" s="53" t="s">
        <v>42</v>
      </c>
      <c r="C191" s="59">
        <v>629152</v>
      </c>
      <c r="D191" s="59">
        <v>-4208</v>
      </c>
      <c r="E191" s="59">
        <v>0</v>
      </c>
      <c r="F191" s="59">
        <v>0</v>
      </c>
      <c r="G191" s="59">
        <v>0</v>
      </c>
      <c r="H191" s="59">
        <v>624944</v>
      </c>
      <c r="I191" s="59">
        <v>-536418</v>
      </c>
      <c r="J191" s="59">
        <v>88526</v>
      </c>
      <c r="K191" s="59">
        <v>0</v>
      </c>
      <c r="L191" s="59">
        <v>0</v>
      </c>
      <c r="M191" s="59">
        <v>0</v>
      </c>
      <c r="N191" s="59">
        <v>88526</v>
      </c>
    </row>
    <row r="192" spans="1:14" ht="15" x14ac:dyDescent="0.3">
      <c r="A192" s="53" t="s">
        <v>307</v>
      </c>
      <c r="B192" s="53" t="s">
        <v>43</v>
      </c>
      <c r="C192" s="59">
        <v>731152</v>
      </c>
      <c r="D192" s="59">
        <v>-17840</v>
      </c>
      <c r="E192" s="59">
        <v>0</v>
      </c>
      <c r="F192" s="59">
        <v>0</v>
      </c>
      <c r="G192" s="59">
        <v>0</v>
      </c>
      <c r="H192" s="59">
        <v>713312</v>
      </c>
      <c r="I192" s="59">
        <v>-650007</v>
      </c>
      <c r="J192" s="59">
        <v>63305</v>
      </c>
      <c r="K192" s="59">
        <v>28693</v>
      </c>
      <c r="L192" s="59">
        <v>-15027</v>
      </c>
      <c r="M192" s="59">
        <v>13666</v>
      </c>
      <c r="N192" s="59">
        <v>49639</v>
      </c>
    </row>
    <row r="193" spans="1:14" ht="15" x14ac:dyDescent="0.3">
      <c r="A193" s="53" t="s">
        <v>307</v>
      </c>
      <c r="B193" s="53" t="s">
        <v>44</v>
      </c>
      <c r="C193" s="59">
        <v>799821</v>
      </c>
      <c r="D193" s="59">
        <v>-9855</v>
      </c>
      <c r="E193" s="59">
        <v>0</v>
      </c>
      <c r="F193" s="59">
        <v>0</v>
      </c>
      <c r="G193" s="59">
        <v>0</v>
      </c>
      <c r="H193" s="59">
        <v>789966</v>
      </c>
      <c r="I193" s="59">
        <v>-701787</v>
      </c>
      <c r="J193" s="59">
        <v>88179</v>
      </c>
      <c r="K193" s="59">
        <v>0</v>
      </c>
      <c r="L193" s="59">
        <v>0</v>
      </c>
      <c r="M193" s="59">
        <v>0</v>
      </c>
      <c r="N193" s="59">
        <v>88179</v>
      </c>
    </row>
    <row r="194" spans="1:14" ht="15" x14ac:dyDescent="0.3">
      <c r="A194" s="53" t="s">
        <v>307</v>
      </c>
      <c r="B194" s="53" t="s">
        <v>45</v>
      </c>
      <c r="C194" s="59">
        <v>881955</v>
      </c>
      <c r="D194" s="59">
        <v>-19664</v>
      </c>
      <c r="E194" s="59">
        <v>0</v>
      </c>
      <c r="F194" s="59">
        <v>0</v>
      </c>
      <c r="G194" s="59">
        <v>0</v>
      </c>
      <c r="H194" s="59">
        <v>862291</v>
      </c>
      <c r="I194" s="59">
        <v>-862291</v>
      </c>
      <c r="J194" s="59">
        <v>0</v>
      </c>
      <c r="K194" s="59">
        <v>8341</v>
      </c>
      <c r="L194" s="59">
        <v>0</v>
      </c>
      <c r="M194" s="59">
        <v>8341</v>
      </c>
      <c r="N194" s="59">
        <v>-8341</v>
      </c>
    </row>
    <row r="195" spans="1:14" ht="15" x14ac:dyDescent="0.3">
      <c r="A195" s="53" t="s">
        <v>307</v>
      </c>
      <c r="B195" s="53" t="s">
        <v>46</v>
      </c>
      <c r="C195" s="59">
        <v>1050033</v>
      </c>
      <c r="D195" s="59">
        <v>-5084</v>
      </c>
      <c r="E195" s="59">
        <v>0</v>
      </c>
      <c r="F195" s="59">
        <v>0</v>
      </c>
      <c r="G195" s="59">
        <v>0</v>
      </c>
      <c r="H195" s="59">
        <v>1044949</v>
      </c>
      <c r="I195" s="59">
        <v>-1044949</v>
      </c>
      <c r="J195" s="59">
        <v>0</v>
      </c>
      <c r="K195" s="59">
        <v>0</v>
      </c>
      <c r="L195" s="59">
        <v>0</v>
      </c>
      <c r="M195" s="59">
        <v>0</v>
      </c>
      <c r="N195" s="59">
        <v>0</v>
      </c>
    </row>
    <row r="196" spans="1:14" ht="15" x14ac:dyDescent="0.3">
      <c r="A196" s="53" t="s">
        <v>307</v>
      </c>
      <c r="B196" s="53" t="s">
        <v>47</v>
      </c>
      <c r="C196" s="59">
        <v>1397380</v>
      </c>
      <c r="D196" s="59">
        <v>-1153</v>
      </c>
      <c r="E196" s="59">
        <v>0</v>
      </c>
      <c r="F196" s="59">
        <v>0</v>
      </c>
      <c r="G196" s="59">
        <v>0</v>
      </c>
      <c r="H196" s="59">
        <v>1396227</v>
      </c>
      <c r="I196" s="59">
        <v>-1396227</v>
      </c>
      <c r="J196" s="59">
        <v>0</v>
      </c>
      <c r="K196" s="59">
        <v>0</v>
      </c>
      <c r="L196" s="59">
        <v>0</v>
      </c>
      <c r="M196" s="59">
        <v>0</v>
      </c>
      <c r="N196" s="59">
        <v>0</v>
      </c>
    </row>
    <row r="197" spans="1:14" ht="15" x14ac:dyDescent="0.3">
      <c r="A197" s="53" t="s">
        <v>307</v>
      </c>
      <c r="B197" s="53" t="s">
        <v>48</v>
      </c>
      <c r="C197" s="59">
        <v>954338</v>
      </c>
      <c r="D197" s="59">
        <v>-16962</v>
      </c>
      <c r="E197" s="59">
        <v>0</v>
      </c>
      <c r="F197" s="59">
        <v>0</v>
      </c>
      <c r="G197" s="59">
        <v>0</v>
      </c>
      <c r="H197" s="59">
        <v>937376</v>
      </c>
      <c r="I197" s="59">
        <v>-937376</v>
      </c>
      <c r="J197" s="59">
        <v>0</v>
      </c>
      <c r="K197" s="59">
        <v>88709</v>
      </c>
      <c r="L197" s="59">
        <v>-88709</v>
      </c>
      <c r="M197" s="59">
        <v>0</v>
      </c>
      <c r="N197" s="59">
        <v>0</v>
      </c>
    </row>
    <row r="198" spans="1:14" ht="15" x14ac:dyDescent="0.3">
      <c r="A198" s="53" t="s">
        <v>307</v>
      </c>
      <c r="B198" s="53" t="s">
        <v>49</v>
      </c>
      <c r="C198" s="59">
        <v>955988</v>
      </c>
      <c r="D198" s="59">
        <v>-3932</v>
      </c>
      <c r="E198" s="59">
        <v>0</v>
      </c>
      <c r="F198" s="59">
        <v>0</v>
      </c>
      <c r="G198" s="59">
        <v>0</v>
      </c>
      <c r="H198" s="59">
        <v>952056</v>
      </c>
      <c r="I198" s="59">
        <v>-952056</v>
      </c>
      <c r="J198" s="59">
        <v>0</v>
      </c>
      <c r="K198" s="59">
        <v>114256</v>
      </c>
      <c r="L198" s="59">
        <v>-114256</v>
      </c>
      <c r="M198" s="59">
        <v>0</v>
      </c>
      <c r="N198" s="59">
        <v>0</v>
      </c>
    </row>
    <row r="199" spans="1:14" ht="15" x14ac:dyDescent="0.3">
      <c r="A199" s="53" t="s">
        <v>307</v>
      </c>
      <c r="B199" s="53" t="s">
        <v>50</v>
      </c>
      <c r="C199" s="59">
        <v>914985</v>
      </c>
      <c r="D199" s="59">
        <v>-3922</v>
      </c>
      <c r="E199" s="59">
        <v>0</v>
      </c>
      <c r="F199" s="59">
        <v>0</v>
      </c>
      <c r="G199" s="59">
        <v>0</v>
      </c>
      <c r="H199" s="59">
        <v>911063</v>
      </c>
      <c r="I199" s="59">
        <v>-911063</v>
      </c>
      <c r="J199" s="59">
        <v>0</v>
      </c>
      <c r="K199" s="59">
        <v>0</v>
      </c>
      <c r="L199" s="59">
        <v>0</v>
      </c>
      <c r="M199" s="59">
        <v>0</v>
      </c>
      <c r="N199" s="59">
        <v>0</v>
      </c>
    </row>
    <row r="200" spans="1:14" ht="15" x14ac:dyDescent="0.3">
      <c r="A200" s="53" t="s">
        <v>307</v>
      </c>
      <c r="B200" s="53" t="s">
        <v>51</v>
      </c>
      <c r="C200" s="59">
        <v>807945</v>
      </c>
      <c r="D200" s="59">
        <v>-6458</v>
      </c>
      <c r="E200" s="59">
        <v>0</v>
      </c>
      <c r="F200" s="59">
        <v>0</v>
      </c>
      <c r="G200" s="59">
        <v>0</v>
      </c>
      <c r="H200" s="59">
        <v>801487</v>
      </c>
      <c r="I200" s="59">
        <v>-801487</v>
      </c>
      <c r="J200" s="59">
        <v>0</v>
      </c>
      <c r="K200" s="59">
        <v>73988</v>
      </c>
      <c r="L200" s="59">
        <v>-73988</v>
      </c>
      <c r="M200" s="59">
        <v>0</v>
      </c>
      <c r="N200" s="59">
        <v>0</v>
      </c>
    </row>
    <row r="201" spans="1:14" ht="15" x14ac:dyDescent="0.3">
      <c r="A201" s="53" t="s">
        <v>307</v>
      </c>
      <c r="B201" s="53" t="s">
        <v>52</v>
      </c>
      <c r="C201" s="59">
        <v>414236</v>
      </c>
      <c r="D201" s="59">
        <v>-3352</v>
      </c>
      <c r="E201" s="59">
        <v>0</v>
      </c>
      <c r="F201" s="59">
        <v>0</v>
      </c>
      <c r="G201" s="59">
        <v>0</v>
      </c>
      <c r="H201" s="59">
        <v>410884</v>
      </c>
      <c r="I201" s="59">
        <v>-410884</v>
      </c>
      <c r="J201" s="59">
        <v>0</v>
      </c>
      <c r="K201" s="59">
        <v>0</v>
      </c>
      <c r="L201" s="59">
        <v>0</v>
      </c>
      <c r="M201" s="59">
        <v>0</v>
      </c>
      <c r="N201" s="59">
        <v>0</v>
      </c>
    </row>
    <row r="202" spans="1:14" ht="15" x14ac:dyDescent="0.3">
      <c r="A202" s="53" t="s">
        <v>307</v>
      </c>
      <c r="B202" s="53" t="s">
        <v>53</v>
      </c>
      <c r="C202" s="59">
        <v>376359</v>
      </c>
      <c r="D202" s="59">
        <v>-3029</v>
      </c>
      <c r="E202" s="59">
        <v>0</v>
      </c>
      <c r="F202" s="59">
        <v>0</v>
      </c>
      <c r="G202" s="59">
        <v>0</v>
      </c>
      <c r="H202" s="59">
        <v>373330</v>
      </c>
      <c r="I202" s="59">
        <v>-373330</v>
      </c>
      <c r="J202" s="59">
        <v>0</v>
      </c>
      <c r="K202" s="59">
        <v>0</v>
      </c>
      <c r="L202" s="59">
        <v>0</v>
      </c>
      <c r="M202" s="59">
        <v>0</v>
      </c>
      <c r="N202" s="59">
        <v>0</v>
      </c>
    </row>
    <row r="203" spans="1:14" ht="15" x14ac:dyDescent="0.3">
      <c r="A203" s="53" t="s">
        <v>307</v>
      </c>
      <c r="B203" s="53" t="s">
        <v>54</v>
      </c>
      <c r="C203" s="59">
        <v>296932</v>
      </c>
      <c r="D203" s="59">
        <v>-1634</v>
      </c>
      <c r="E203" s="59">
        <v>0</v>
      </c>
      <c r="F203" s="59">
        <v>0</v>
      </c>
      <c r="G203" s="59">
        <v>0</v>
      </c>
      <c r="H203" s="59">
        <v>295298</v>
      </c>
      <c r="I203" s="59">
        <v>-295298</v>
      </c>
      <c r="J203" s="59">
        <v>0</v>
      </c>
      <c r="K203" s="59">
        <v>0</v>
      </c>
      <c r="L203" s="59">
        <v>0</v>
      </c>
      <c r="M203" s="59">
        <v>0</v>
      </c>
      <c r="N203" s="59">
        <v>0</v>
      </c>
    </row>
    <row r="204" spans="1:14" ht="15" x14ac:dyDescent="0.3">
      <c r="A204" s="53" t="s">
        <v>307</v>
      </c>
      <c r="B204" s="53" t="s">
        <v>55</v>
      </c>
      <c r="C204" s="59">
        <v>246157</v>
      </c>
      <c r="D204" s="59">
        <v>-1583</v>
      </c>
      <c r="E204" s="59">
        <v>0</v>
      </c>
      <c r="F204" s="59">
        <v>0</v>
      </c>
      <c r="G204" s="59">
        <v>0</v>
      </c>
      <c r="H204" s="59">
        <v>244574</v>
      </c>
      <c r="I204" s="59">
        <v>-244574</v>
      </c>
      <c r="J204" s="59">
        <v>0</v>
      </c>
      <c r="K204" s="59">
        <v>3252</v>
      </c>
      <c r="L204" s="59">
        <v>-3252</v>
      </c>
      <c r="M204" s="59">
        <v>0</v>
      </c>
      <c r="N204" s="59">
        <v>0</v>
      </c>
    </row>
    <row r="205" spans="1:14" ht="15" x14ac:dyDescent="0.3">
      <c r="A205" s="53" t="s">
        <v>306</v>
      </c>
      <c r="B205" s="53" t="s">
        <v>54</v>
      </c>
      <c r="C205" s="59">
        <v>27210494</v>
      </c>
      <c r="D205" s="59">
        <v>-8276156</v>
      </c>
      <c r="E205" s="59">
        <v>0</v>
      </c>
      <c r="F205" s="59">
        <v>0</v>
      </c>
      <c r="G205" s="59">
        <v>0</v>
      </c>
      <c r="H205" s="59">
        <v>18934338</v>
      </c>
      <c r="I205" s="59">
        <v>-18934338</v>
      </c>
      <c r="J205" s="59">
        <v>0</v>
      </c>
      <c r="K205" s="59">
        <v>2392576</v>
      </c>
      <c r="L205" s="59">
        <v>-2392576</v>
      </c>
      <c r="M205" s="59">
        <v>0</v>
      </c>
      <c r="N205" s="59">
        <v>0</v>
      </c>
    </row>
    <row r="206" spans="1:14" ht="15" x14ac:dyDescent="0.3">
      <c r="A206" s="53" t="s">
        <v>306</v>
      </c>
      <c r="B206" s="53" t="s">
        <v>55</v>
      </c>
      <c r="C206" s="59">
        <v>20429897</v>
      </c>
      <c r="D206" s="59">
        <v>-5119944</v>
      </c>
      <c r="E206" s="59">
        <v>0</v>
      </c>
      <c r="F206" s="59">
        <v>0</v>
      </c>
      <c r="G206" s="59">
        <v>0</v>
      </c>
      <c r="H206" s="59">
        <v>15309953</v>
      </c>
      <c r="I206" s="59">
        <v>-15309953</v>
      </c>
      <c r="J206" s="59">
        <v>0</v>
      </c>
      <c r="K206" s="59">
        <v>5571</v>
      </c>
      <c r="L206" s="59">
        <v>-5571</v>
      </c>
      <c r="M206" s="59">
        <v>0</v>
      </c>
      <c r="N206" s="59">
        <v>0</v>
      </c>
    </row>
    <row r="207" spans="1:14" ht="15" x14ac:dyDescent="0.3">
      <c r="A207" s="53" t="s">
        <v>306</v>
      </c>
      <c r="B207" s="53" t="s">
        <v>56</v>
      </c>
      <c r="C207" s="59">
        <v>13739387</v>
      </c>
      <c r="D207" s="59">
        <v>-164310</v>
      </c>
      <c r="E207" s="59">
        <v>0</v>
      </c>
      <c r="F207" s="59">
        <v>0</v>
      </c>
      <c r="G207" s="59">
        <v>0</v>
      </c>
      <c r="H207" s="59">
        <v>13575077</v>
      </c>
      <c r="I207" s="59">
        <v>-13575077</v>
      </c>
      <c r="J207" s="59">
        <v>0</v>
      </c>
      <c r="K207" s="59">
        <v>6669</v>
      </c>
      <c r="L207" s="59">
        <v>-6669</v>
      </c>
      <c r="M207" s="59">
        <v>0</v>
      </c>
      <c r="N207" s="59">
        <v>0</v>
      </c>
    </row>
    <row r="208" spans="1:14" ht="15" x14ac:dyDescent="0.3">
      <c r="A208" s="53" t="s">
        <v>306</v>
      </c>
      <c r="B208" s="53" t="s">
        <v>57</v>
      </c>
      <c r="C208" s="59">
        <v>8075906</v>
      </c>
      <c r="D208" s="59">
        <v>-14087</v>
      </c>
      <c r="E208" s="59">
        <v>0</v>
      </c>
      <c r="F208" s="59">
        <v>0</v>
      </c>
      <c r="G208" s="59">
        <v>0</v>
      </c>
      <c r="H208" s="59">
        <v>8061819</v>
      </c>
      <c r="I208" s="59">
        <v>-8061819</v>
      </c>
      <c r="J208" s="59">
        <v>0</v>
      </c>
      <c r="K208" s="59">
        <v>12445</v>
      </c>
      <c r="L208" s="59">
        <v>-12445</v>
      </c>
      <c r="M208" s="59">
        <v>0</v>
      </c>
      <c r="N208" s="59">
        <v>0</v>
      </c>
    </row>
    <row r="209" spans="1:14" ht="15" x14ac:dyDescent="0.3">
      <c r="A209" s="53" t="s">
        <v>306</v>
      </c>
      <c r="B209" s="53" t="s">
        <v>58</v>
      </c>
      <c r="C209" s="59">
        <v>5895285</v>
      </c>
      <c r="D209" s="59">
        <v>-75583</v>
      </c>
      <c r="E209" s="59">
        <v>0</v>
      </c>
      <c r="F209" s="59">
        <v>0</v>
      </c>
      <c r="G209" s="59">
        <v>0</v>
      </c>
      <c r="H209" s="59">
        <v>5819702</v>
      </c>
      <c r="I209" s="59">
        <v>-5819702</v>
      </c>
      <c r="J209" s="59">
        <v>0</v>
      </c>
      <c r="K209" s="59">
        <v>11884</v>
      </c>
      <c r="L209" s="59">
        <v>-11884</v>
      </c>
      <c r="M209" s="59">
        <v>0</v>
      </c>
      <c r="N209" s="59">
        <v>0</v>
      </c>
    </row>
    <row r="210" spans="1:14" ht="15" x14ac:dyDescent="0.3">
      <c r="A210" s="53" t="s">
        <v>306</v>
      </c>
      <c r="B210" s="53" t="s">
        <v>59</v>
      </c>
      <c r="C210" s="59">
        <v>7821</v>
      </c>
      <c r="D210" s="59">
        <v>0</v>
      </c>
      <c r="E210" s="59">
        <v>0</v>
      </c>
      <c r="F210" s="59">
        <v>0</v>
      </c>
      <c r="G210" s="59">
        <v>0</v>
      </c>
      <c r="H210" s="59">
        <v>7821</v>
      </c>
      <c r="I210" s="59">
        <v>-7821</v>
      </c>
      <c r="J210" s="59">
        <v>0</v>
      </c>
      <c r="K210" s="59">
        <v>3736</v>
      </c>
      <c r="L210" s="59">
        <v>-3736</v>
      </c>
      <c r="M210" s="59">
        <v>0</v>
      </c>
      <c r="N210" s="59">
        <v>0</v>
      </c>
    </row>
    <row r="211" spans="1:14" ht="15" x14ac:dyDescent="0.3">
      <c r="A211" s="53" t="s">
        <v>306</v>
      </c>
      <c r="B211" s="53" t="s">
        <v>60</v>
      </c>
      <c r="C211" s="59">
        <v>0</v>
      </c>
      <c r="D211" s="59">
        <v>0</v>
      </c>
      <c r="E211" s="59">
        <v>0</v>
      </c>
      <c r="F211" s="59">
        <v>0</v>
      </c>
      <c r="G211" s="59">
        <v>0</v>
      </c>
      <c r="H211" s="59">
        <v>0</v>
      </c>
      <c r="I211" s="59">
        <v>0</v>
      </c>
      <c r="J211" s="59">
        <v>0</v>
      </c>
      <c r="K211" s="59">
        <v>9779</v>
      </c>
      <c r="L211" s="59">
        <v>-9779</v>
      </c>
      <c r="M211" s="59">
        <v>0</v>
      </c>
      <c r="N211" s="59">
        <v>0</v>
      </c>
    </row>
    <row r="212" spans="1:14" ht="15" x14ac:dyDescent="0.3">
      <c r="A212" s="53" t="s">
        <v>306</v>
      </c>
      <c r="B212" s="53" t="s">
        <v>89</v>
      </c>
      <c r="C212" s="59">
        <v>3204065</v>
      </c>
      <c r="D212" s="59">
        <v>-288653</v>
      </c>
      <c r="E212" s="59">
        <v>0</v>
      </c>
      <c r="F212" s="59">
        <v>0</v>
      </c>
      <c r="G212" s="59">
        <v>0</v>
      </c>
      <c r="H212" s="59">
        <v>2915412</v>
      </c>
      <c r="I212" s="59">
        <v>-2915412</v>
      </c>
      <c r="J212" s="59">
        <v>0</v>
      </c>
      <c r="K212" s="59">
        <v>0</v>
      </c>
      <c r="L212" s="59">
        <v>0</v>
      </c>
      <c r="M212" s="59">
        <v>0</v>
      </c>
      <c r="N212" s="59">
        <v>0</v>
      </c>
    </row>
    <row r="213" spans="1:14" ht="15" x14ac:dyDescent="0.3">
      <c r="A213" s="53" t="s">
        <v>306</v>
      </c>
      <c r="B213" s="53" t="s">
        <v>80</v>
      </c>
      <c r="C213" s="59">
        <v>0</v>
      </c>
      <c r="D213" s="59">
        <v>0</v>
      </c>
      <c r="E213" s="59">
        <v>0</v>
      </c>
      <c r="F213" s="59">
        <v>0</v>
      </c>
      <c r="G213" s="59">
        <v>0</v>
      </c>
      <c r="H213" s="59">
        <v>0</v>
      </c>
      <c r="I213" s="59">
        <v>0</v>
      </c>
      <c r="J213" s="59">
        <v>0</v>
      </c>
      <c r="K213" s="59">
        <v>18417</v>
      </c>
      <c r="L213" s="59">
        <v>-18417</v>
      </c>
      <c r="M213" s="59">
        <v>0</v>
      </c>
      <c r="N213" s="59">
        <v>0</v>
      </c>
    </row>
    <row r="214" spans="1:14" ht="15" x14ac:dyDescent="0.3">
      <c r="A214" s="53" t="s">
        <v>306</v>
      </c>
      <c r="B214" s="53" t="s">
        <v>81</v>
      </c>
      <c r="C214" s="59">
        <v>0</v>
      </c>
      <c r="D214" s="59">
        <v>0</v>
      </c>
      <c r="E214" s="59">
        <v>0</v>
      </c>
      <c r="F214" s="59">
        <v>0</v>
      </c>
      <c r="G214" s="59">
        <v>0</v>
      </c>
      <c r="H214" s="59">
        <v>0</v>
      </c>
      <c r="I214" s="59">
        <v>0</v>
      </c>
      <c r="J214" s="59">
        <v>0</v>
      </c>
      <c r="K214" s="59">
        <v>3644</v>
      </c>
      <c r="L214" s="59">
        <v>-3644</v>
      </c>
      <c r="M214" s="59">
        <v>0</v>
      </c>
      <c r="N214" s="59">
        <v>0</v>
      </c>
    </row>
    <row r="215" spans="1:14" ht="15" x14ac:dyDescent="0.3">
      <c r="A215" s="53" t="s">
        <v>305</v>
      </c>
      <c r="B215" s="53" t="s">
        <v>47</v>
      </c>
      <c r="C215" s="59">
        <v>1984220</v>
      </c>
      <c r="D215" s="59">
        <v>-7060</v>
      </c>
      <c r="E215" s="59">
        <v>0</v>
      </c>
      <c r="F215" s="59">
        <v>0</v>
      </c>
      <c r="G215" s="59">
        <v>0</v>
      </c>
      <c r="H215" s="59">
        <v>1977160</v>
      </c>
      <c r="I215" s="59">
        <v>-1977160</v>
      </c>
      <c r="J215" s="59">
        <v>0</v>
      </c>
      <c r="K215" s="59">
        <v>0</v>
      </c>
      <c r="L215" s="59">
        <v>0</v>
      </c>
      <c r="M215" s="59">
        <v>0</v>
      </c>
      <c r="N215" s="59">
        <v>0</v>
      </c>
    </row>
    <row r="216" spans="1:14" ht="15" x14ac:dyDescent="0.3">
      <c r="A216" s="53" t="s">
        <v>305</v>
      </c>
      <c r="B216" s="53" t="s">
        <v>48</v>
      </c>
      <c r="C216" s="59">
        <v>2486347</v>
      </c>
      <c r="D216" s="59">
        <v>-16583</v>
      </c>
      <c r="E216" s="59">
        <v>0</v>
      </c>
      <c r="F216" s="59">
        <v>0</v>
      </c>
      <c r="G216" s="59">
        <v>0</v>
      </c>
      <c r="H216" s="59">
        <v>2469764</v>
      </c>
      <c r="I216" s="59">
        <v>-2469764</v>
      </c>
      <c r="J216" s="59">
        <v>0</v>
      </c>
      <c r="K216" s="59">
        <v>237816</v>
      </c>
      <c r="L216" s="59">
        <v>-226307</v>
      </c>
      <c r="M216" s="59">
        <v>11509</v>
      </c>
      <c r="N216" s="59">
        <v>-11509</v>
      </c>
    </row>
    <row r="217" spans="1:14" ht="15" x14ac:dyDescent="0.3">
      <c r="A217" s="53" t="s">
        <v>305</v>
      </c>
      <c r="B217" s="53" t="s">
        <v>49</v>
      </c>
      <c r="C217" s="59">
        <v>4293935</v>
      </c>
      <c r="D217" s="59">
        <v>-1166</v>
      </c>
      <c r="E217" s="59">
        <v>0</v>
      </c>
      <c r="F217" s="59">
        <v>0</v>
      </c>
      <c r="G217" s="59">
        <v>0</v>
      </c>
      <c r="H217" s="59">
        <v>4292769</v>
      </c>
      <c r="I217" s="59">
        <v>-4292769</v>
      </c>
      <c r="J217" s="59">
        <v>0</v>
      </c>
      <c r="K217" s="59">
        <v>84006</v>
      </c>
      <c r="L217" s="59">
        <v>-82254</v>
      </c>
      <c r="M217" s="59">
        <v>1752</v>
      </c>
      <c r="N217" s="59">
        <v>-1752</v>
      </c>
    </row>
    <row r="218" spans="1:14" ht="15" x14ac:dyDescent="0.3">
      <c r="A218" s="53" t="s">
        <v>305</v>
      </c>
      <c r="B218" s="53" t="s">
        <v>50</v>
      </c>
      <c r="C218" s="59">
        <v>3789028</v>
      </c>
      <c r="D218" s="59">
        <v>-8799</v>
      </c>
      <c r="E218" s="59">
        <v>0</v>
      </c>
      <c r="F218" s="59">
        <v>0</v>
      </c>
      <c r="G218" s="59">
        <v>0</v>
      </c>
      <c r="H218" s="59">
        <v>3780229</v>
      </c>
      <c r="I218" s="59">
        <v>-3780229</v>
      </c>
      <c r="J218" s="59">
        <v>0</v>
      </c>
      <c r="K218" s="59">
        <v>66628</v>
      </c>
      <c r="L218" s="59">
        <v>-64889</v>
      </c>
      <c r="M218" s="59">
        <v>1739</v>
      </c>
      <c r="N218" s="59">
        <v>-1739</v>
      </c>
    </row>
    <row r="219" spans="1:14" ht="15" x14ac:dyDescent="0.3">
      <c r="A219" s="53" t="s">
        <v>305</v>
      </c>
      <c r="B219" s="53" t="s">
        <v>51</v>
      </c>
      <c r="C219" s="59">
        <v>3084052</v>
      </c>
      <c r="D219" s="59">
        <v>-19627</v>
      </c>
      <c r="E219" s="59">
        <v>0</v>
      </c>
      <c r="F219" s="59">
        <v>0</v>
      </c>
      <c r="G219" s="59">
        <v>0</v>
      </c>
      <c r="H219" s="59">
        <v>3064425</v>
      </c>
      <c r="I219" s="59">
        <v>-3064425</v>
      </c>
      <c r="J219" s="59">
        <v>0</v>
      </c>
      <c r="K219" s="59">
        <v>408608</v>
      </c>
      <c r="L219" s="59">
        <v>-408608</v>
      </c>
      <c r="M219" s="59">
        <v>0</v>
      </c>
      <c r="N219" s="59">
        <v>0</v>
      </c>
    </row>
    <row r="220" spans="1:14" ht="15" x14ac:dyDescent="0.3">
      <c r="A220" s="53" t="s">
        <v>305</v>
      </c>
      <c r="B220" s="53" t="s">
        <v>52</v>
      </c>
      <c r="C220" s="59">
        <v>1790366</v>
      </c>
      <c r="D220" s="59">
        <v>-4258</v>
      </c>
      <c r="E220" s="59">
        <v>0</v>
      </c>
      <c r="F220" s="59">
        <v>0</v>
      </c>
      <c r="G220" s="59">
        <v>0</v>
      </c>
      <c r="H220" s="59">
        <v>1786108</v>
      </c>
      <c r="I220" s="59">
        <v>-1786108</v>
      </c>
      <c r="J220" s="59">
        <v>0</v>
      </c>
      <c r="K220" s="59">
        <v>367071</v>
      </c>
      <c r="L220" s="59">
        <v>-367071</v>
      </c>
      <c r="M220" s="59">
        <v>0</v>
      </c>
      <c r="N220" s="59">
        <v>0</v>
      </c>
    </row>
    <row r="221" spans="1:14" ht="15" x14ac:dyDescent="0.3">
      <c r="A221" s="53" t="s">
        <v>305</v>
      </c>
      <c r="B221" s="53" t="s">
        <v>53</v>
      </c>
      <c r="C221" s="59">
        <v>596681</v>
      </c>
      <c r="D221" s="59">
        <v>-96769</v>
      </c>
      <c r="E221" s="59">
        <v>0</v>
      </c>
      <c r="F221" s="59">
        <v>0</v>
      </c>
      <c r="G221" s="59">
        <v>0</v>
      </c>
      <c r="H221" s="59">
        <v>499912</v>
      </c>
      <c r="I221" s="59">
        <v>-499912</v>
      </c>
      <c r="J221" s="59">
        <v>0</v>
      </c>
      <c r="K221" s="59">
        <v>176218</v>
      </c>
      <c r="L221" s="59">
        <v>-176218</v>
      </c>
      <c r="M221" s="59">
        <v>0</v>
      </c>
      <c r="N221" s="59">
        <v>0</v>
      </c>
    </row>
    <row r="222" spans="1:14" ht="15" x14ac:dyDescent="0.3">
      <c r="A222" s="53" t="s">
        <v>305</v>
      </c>
      <c r="B222" s="53" t="s">
        <v>54</v>
      </c>
      <c r="C222" s="59">
        <v>577104</v>
      </c>
      <c r="D222" s="59">
        <v>-3559</v>
      </c>
      <c r="E222" s="59">
        <v>0</v>
      </c>
      <c r="F222" s="59">
        <v>0</v>
      </c>
      <c r="G222" s="59">
        <v>0</v>
      </c>
      <c r="H222" s="59">
        <v>573545</v>
      </c>
      <c r="I222" s="59">
        <v>-573545</v>
      </c>
      <c r="J222" s="59">
        <v>0</v>
      </c>
      <c r="K222" s="59">
        <v>19882</v>
      </c>
      <c r="L222" s="59">
        <v>-19882</v>
      </c>
      <c r="M222" s="59">
        <v>0</v>
      </c>
      <c r="N222" s="59">
        <v>0</v>
      </c>
    </row>
    <row r="223" spans="1:14" ht="15" x14ac:dyDescent="0.3">
      <c r="A223" s="53" t="s">
        <v>305</v>
      </c>
      <c r="B223" s="53" t="s">
        <v>55</v>
      </c>
      <c r="C223" s="59">
        <v>439171</v>
      </c>
      <c r="D223" s="59">
        <v>-155</v>
      </c>
      <c r="E223" s="59">
        <v>0</v>
      </c>
      <c r="F223" s="59">
        <v>0</v>
      </c>
      <c r="G223" s="59">
        <v>0</v>
      </c>
      <c r="H223" s="59">
        <v>439016</v>
      </c>
      <c r="I223" s="59">
        <v>-439016</v>
      </c>
      <c r="J223" s="59">
        <v>0</v>
      </c>
      <c r="K223" s="59">
        <v>5275</v>
      </c>
      <c r="L223" s="59">
        <v>-5275</v>
      </c>
      <c r="M223" s="59">
        <v>0</v>
      </c>
      <c r="N223" s="59">
        <v>0</v>
      </c>
    </row>
    <row r="224" spans="1:14" ht="15" x14ac:dyDescent="0.3">
      <c r="A224" s="53" t="s">
        <v>305</v>
      </c>
      <c r="B224" s="53" t="s">
        <v>56</v>
      </c>
      <c r="C224" s="59">
        <v>330021</v>
      </c>
      <c r="D224" s="59">
        <v>-2983</v>
      </c>
      <c r="E224" s="59">
        <v>0</v>
      </c>
      <c r="F224" s="59">
        <v>0</v>
      </c>
      <c r="G224" s="59">
        <v>0</v>
      </c>
      <c r="H224" s="59">
        <v>327038</v>
      </c>
      <c r="I224" s="59">
        <v>-327038</v>
      </c>
      <c r="J224" s="59">
        <v>0</v>
      </c>
      <c r="K224" s="59">
        <v>1823</v>
      </c>
      <c r="L224" s="59">
        <v>-1823</v>
      </c>
      <c r="M224" s="59">
        <v>0</v>
      </c>
      <c r="N224" s="59">
        <v>0</v>
      </c>
    </row>
    <row r="225" spans="1:14" ht="15" x14ac:dyDescent="0.3">
      <c r="A225" s="53" t="s">
        <v>305</v>
      </c>
      <c r="B225" s="53" t="s">
        <v>57</v>
      </c>
      <c r="C225" s="59">
        <v>205186</v>
      </c>
      <c r="D225" s="59">
        <v>-7628</v>
      </c>
      <c r="E225" s="59">
        <v>0</v>
      </c>
      <c r="F225" s="59">
        <v>0</v>
      </c>
      <c r="G225" s="59">
        <v>0</v>
      </c>
      <c r="H225" s="59">
        <v>197558</v>
      </c>
      <c r="I225" s="59">
        <v>-197558</v>
      </c>
      <c r="J225" s="59">
        <v>0</v>
      </c>
      <c r="K225" s="59">
        <v>5945</v>
      </c>
      <c r="L225" s="59">
        <v>-5945</v>
      </c>
      <c r="M225" s="59">
        <v>0</v>
      </c>
      <c r="N225" s="59">
        <v>0</v>
      </c>
    </row>
    <row r="226" spans="1:14" ht="15" x14ac:dyDescent="0.3">
      <c r="A226" s="53" t="s">
        <v>369</v>
      </c>
      <c r="B226" s="53" t="s">
        <v>66</v>
      </c>
      <c r="C226" s="59">
        <v>7603</v>
      </c>
      <c r="D226" s="59">
        <v>0</v>
      </c>
      <c r="E226" s="59">
        <v>0</v>
      </c>
      <c r="F226" s="59">
        <v>0</v>
      </c>
      <c r="G226" s="59">
        <v>0</v>
      </c>
      <c r="H226" s="59">
        <v>7603</v>
      </c>
      <c r="I226" s="59">
        <v>-1000</v>
      </c>
      <c r="J226" s="59">
        <v>6603</v>
      </c>
      <c r="K226" s="59">
        <v>0</v>
      </c>
      <c r="L226" s="59">
        <v>0</v>
      </c>
      <c r="M226" s="59">
        <v>0</v>
      </c>
      <c r="N226" s="59">
        <v>6603</v>
      </c>
    </row>
    <row r="227" spans="1:14" ht="15" x14ac:dyDescent="0.3">
      <c r="A227" s="53" t="s">
        <v>369</v>
      </c>
      <c r="B227" s="53" t="s">
        <v>38</v>
      </c>
      <c r="C227" s="59">
        <v>14543</v>
      </c>
      <c r="D227" s="59">
        <v>0</v>
      </c>
      <c r="E227" s="59">
        <v>0</v>
      </c>
      <c r="F227" s="59">
        <v>0</v>
      </c>
      <c r="G227" s="59">
        <v>0</v>
      </c>
      <c r="H227" s="59">
        <v>14543</v>
      </c>
      <c r="I227" s="59">
        <v>-1039</v>
      </c>
      <c r="J227" s="59">
        <v>13504</v>
      </c>
      <c r="K227" s="59">
        <v>0</v>
      </c>
      <c r="L227" s="59">
        <v>0</v>
      </c>
      <c r="M227" s="59">
        <v>0</v>
      </c>
      <c r="N227" s="59">
        <v>13504</v>
      </c>
    </row>
    <row r="228" spans="1:14" ht="15" x14ac:dyDescent="0.3">
      <c r="A228" s="53" t="s">
        <v>369</v>
      </c>
      <c r="B228" s="53" t="s">
        <v>68</v>
      </c>
      <c r="C228" s="59">
        <v>80581</v>
      </c>
      <c r="D228" s="59">
        <v>0</v>
      </c>
      <c r="E228" s="59">
        <v>0</v>
      </c>
      <c r="F228" s="59">
        <v>0</v>
      </c>
      <c r="G228" s="59">
        <v>0</v>
      </c>
      <c r="H228" s="59">
        <v>80581</v>
      </c>
      <c r="I228" s="59">
        <v>-1000</v>
      </c>
      <c r="J228" s="59">
        <v>79581</v>
      </c>
      <c r="K228" s="59">
        <v>0</v>
      </c>
      <c r="L228" s="59">
        <v>0</v>
      </c>
      <c r="M228" s="59">
        <v>0</v>
      </c>
      <c r="N228" s="59">
        <v>79581</v>
      </c>
    </row>
    <row r="229" spans="1:14" ht="15" x14ac:dyDescent="0.3">
      <c r="A229" s="53" t="s">
        <v>369</v>
      </c>
      <c r="B229" s="53" t="s">
        <v>69</v>
      </c>
      <c r="C229" s="59">
        <v>68418</v>
      </c>
      <c r="D229" s="59">
        <v>0</v>
      </c>
      <c r="E229" s="59">
        <v>0</v>
      </c>
      <c r="F229" s="59">
        <v>0</v>
      </c>
      <c r="G229" s="59">
        <v>0</v>
      </c>
      <c r="H229" s="59">
        <v>68418</v>
      </c>
      <c r="I229" s="59">
        <v>-5575</v>
      </c>
      <c r="J229" s="59">
        <v>62843</v>
      </c>
      <c r="K229" s="59">
        <v>0</v>
      </c>
      <c r="L229" s="59">
        <v>0</v>
      </c>
      <c r="M229" s="59">
        <v>0</v>
      </c>
      <c r="N229" s="59">
        <v>62843</v>
      </c>
    </row>
    <row r="230" spans="1:14" ht="15" x14ac:dyDescent="0.3">
      <c r="A230" s="53" t="s">
        <v>369</v>
      </c>
      <c r="B230" s="53" t="s">
        <v>70</v>
      </c>
      <c r="C230" s="59">
        <v>125147</v>
      </c>
      <c r="D230" s="59">
        <v>0</v>
      </c>
      <c r="E230" s="59">
        <v>0</v>
      </c>
      <c r="F230" s="59">
        <v>0</v>
      </c>
      <c r="G230" s="59">
        <v>0</v>
      </c>
      <c r="H230" s="59">
        <v>125147</v>
      </c>
      <c r="I230" s="59">
        <v>-88618</v>
      </c>
      <c r="J230" s="59">
        <v>36529</v>
      </c>
      <c r="K230" s="59">
        <v>0</v>
      </c>
      <c r="L230" s="59">
        <v>0</v>
      </c>
      <c r="M230" s="59">
        <v>0</v>
      </c>
      <c r="N230" s="59">
        <v>36529</v>
      </c>
    </row>
    <row r="231" spans="1:14" ht="15" x14ac:dyDescent="0.3">
      <c r="A231" s="53" t="s">
        <v>369</v>
      </c>
      <c r="B231" s="53" t="s">
        <v>71</v>
      </c>
      <c r="C231" s="59">
        <v>2400506</v>
      </c>
      <c r="D231" s="59">
        <v>-787832</v>
      </c>
      <c r="E231" s="59">
        <v>0</v>
      </c>
      <c r="F231" s="59">
        <v>0</v>
      </c>
      <c r="G231" s="59">
        <v>0</v>
      </c>
      <c r="H231" s="59">
        <v>1612674</v>
      </c>
      <c r="I231" s="59">
        <v>-1156102</v>
      </c>
      <c r="J231" s="59">
        <v>456572</v>
      </c>
      <c r="K231" s="59">
        <v>0</v>
      </c>
      <c r="L231" s="59">
        <v>0</v>
      </c>
      <c r="M231" s="59">
        <v>0</v>
      </c>
      <c r="N231" s="59">
        <v>456572</v>
      </c>
    </row>
    <row r="232" spans="1:14" ht="15" x14ac:dyDescent="0.3">
      <c r="A232" s="53" t="s">
        <v>369</v>
      </c>
      <c r="B232" s="53" t="s">
        <v>39</v>
      </c>
      <c r="C232" s="59">
        <v>2052978</v>
      </c>
      <c r="D232" s="59">
        <v>-116988</v>
      </c>
      <c r="E232" s="59">
        <v>0</v>
      </c>
      <c r="F232" s="59">
        <v>0</v>
      </c>
      <c r="G232" s="59">
        <v>0</v>
      </c>
      <c r="H232" s="59">
        <v>1935990</v>
      </c>
      <c r="I232" s="59">
        <v>-1331459</v>
      </c>
      <c r="J232" s="59">
        <v>604531</v>
      </c>
      <c r="K232" s="59">
        <v>0</v>
      </c>
      <c r="L232" s="59">
        <v>0</v>
      </c>
      <c r="M232" s="59">
        <v>0</v>
      </c>
      <c r="N232" s="59">
        <v>604531</v>
      </c>
    </row>
    <row r="233" spans="1:14" ht="15" x14ac:dyDescent="0.3">
      <c r="A233" s="53" t="s">
        <v>369</v>
      </c>
      <c r="B233" s="53" t="s">
        <v>40</v>
      </c>
      <c r="C233" s="59">
        <v>2858255</v>
      </c>
      <c r="D233" s="59">
        <v>-912643</v>
      </c>
      <c r="E233" s="59">
        <v>0</v>
      </c>
      <c r="F233" s="59">
        <v>0</v>
      </c>
      <c r="G233" s="59">
        <v>0</v>
      </c>
      <c r="H233" s="59">
        <v>1945612</v>
      </c>
      <c r="I233" s="59">
        <v>-1771159</v>
      </c>
      <c r="J233" s="59">
        <v>174453</v>
      </c>
      <c r="K233" s="59">
        <v>0</v>
      </c>
      <c r="L233" s="59">
        <v>0</v>
      </c>
      <c r="M233" s="59">
        <v>0</v>
      </c>
      <c r="N233" s="59">
        <v>174453</v>
      </c>
    </row>
    <row r="234" spans="1:14" ht="15" x14ac:dyDescent="0.3">
      <c r="A234" s="53" t="s">
        <v>369</v>
      </c>
      <c r="B234" s="53" t="s">
        <v>41</v>
      </c>
      <c r="C234" s="59">
        <v>2574327</v>
      </c>
      <c r="D234" s="59">
        <v>-803036</v>
      </c>
      <c r="E234" s="59">
        <v>0</v>
      </c>
      <c r="F234" s="59">
        <v>0</v>
      </c>
      <c r="G234" s="59">
        <v>0</v>
      </c>
      <c r="H234" s="59">
        <v>1771291</v>
      </c>
      <c r="I234" s="59">
        <v>-1699854</v>
      </c>
      <c r="J234" s="59">
        <v>71437</v>
      </c>
      <c r="K234" s="59">
        <v>0</v>
      </c>
      <c r="L234" s="59">
        <v>0</v>
      </c>
      <c r="M234" s="59">
        <v>0</v>
      </c>
      <c r="N234" s="59">
        <v>71437</v>
      </c>
    </row>
    <row r="235" spans="1:14" ht="15" x14ac:dyDescent="0.3">
      <c r="A235" s="53" t="s">
        <v>369</v>
      </c>
      <c r="B235" s="53" t="s">
        <v>42</v>
      </c>
      <c r="C235" s="59">
        <v>1749574</v>
      </c>
      <c r="D235" s="59">
        <v>-9467</v>
      </c>
      <c r="E235" s="59">
        <v>0</v>
      </c>
      <c r="F235" s="59">
        <v>0</v>
      </c>
      <c r="G235" s="59">
        <v>0</v>
      </c>
      <c r="H235" s="59">
        <v>1740107</v>
      </c>
      <c r="I235" s="59">
        <v>-1552010</v>
      </c>
      <c r="J235" s="59">
        <v>188097</v>
      </c>
      <c r="K235" s="59">
        <v>0</v>
      </c>
      <c r="L235" s="59">
        <v>0</v>
      </c>
      <c r="M235" s="59">
        <v>0</v>
      </c>
      <c r="N235" s="59">
        <v>188097</v>
      </c>
    </row>
    <row r="236" spans="1:14" ht="15" x14ac:dyDescent="0.3">
      <c r="A236" s="53" t="s">
        <v>304</v>
      </c>
      <c r="B236" s="53" t="s">
        <v>43</v>
      </c>
      <c r="C236" s="59">
        <v>2314459</v>
      </c>
      <c r="D236" s="59">
        <v>-4373</v>
      </c>
      <c r="E236" s="59">
        <v>0</v>
      </c>
      <c r="F236" s="59">
        <v>0</v>
      </c>
      <c r="G236" s="59">
        <v>0</v>
      </c>
      <c r="H236" s="59">
        <v>2310086</v>
      </c>
      <c r="I236" s="59">
        <v>-2072028</v>
      </c>
      <c r="J236" s="59">
        <v>238058</v>
      </c>
      <c r="K236" s="59">
        <v>20038</v>
      </c>
      <c r="L236" s="59">
        <v>-20038</v>
      </c>
      <c r="M236" s="59">
        <v>0</v>
      </c>
      <c r="N236" s="59">
        <v>238058</v>
      </c>
    </row>
    <row r="237" spans="1:14" ht="15" x14ac:dyDescent="0.3">
      <c r="A237" s="53" t="s">
        <v>304</v>
      </c>
      <c r="B237" s="53" t="s">
        <v>44</v>
      </c>
      <c r="C237" s="59">
        <v>1907277</v>
      </c>
      <c r="D237" s="59">
        <v>-12925</v>
      </c>
      <c r="E237" s="59">
        <v>0</v>
      </c>
      <c r="F237" s="59">
        <v>0</v>
      </c>
      <c r="G237" s="59">
        <v>0</v>
      </c>
      <c r="H237" s="59">
        <v>1894352</v>
      </c>
      <c r="I237" s="59">
        <v>-1761720</v>
      </c>
      <c r="J237" s="59">
        <v>132632</v>
      </c>
      <c r="K237" s="59">
        <v>0</v>
      </c>
      <c r="L237" s="59">
        <v>0</v>
      </c>
      <c r="M237" s="59">
        <v>0</v>
      </c>
      <c r="N237" s="59">
        <v>132632</v>
      </c>
    </row>
    <row r="238" spans="1:14" ht="15" x14ac:dyDescent="0.3">
      <c r="A238" s="53" t="s">
        <v>304</v>
      </c>
      <c r="B238" s="53" t="s">
        <v>45</v>
      </c>
      <c r="C238" s="59">
        <v>1861230</v>
      </c>
      <c r="D238" s="59">
        <v>-2874</v>
      </c>
      <c r="E238" s="59">
        <v>0</v>
      </c>
      <c r="F238" s="59">
        <v>0</v>
      </c>
      <c r="G238" s="59">
        <v>0</v>
      </c>
      <c r="H238" s="59">
        <v>1858356</v>
      </c>
      <c r="I238" s="59">
        <v>-1858356</v>
      </c>
      <c r="J238" s="59">
        <v>0</v>
      </c>
      <c r="K238" s="59">
        <v>1332</v>
      </c>
      <c r="L238" s="59">
        <v>-1332</v>
      </c>
      <c r="M238" s="59">
        <v>0</v>
      </c>
      <c r="N238" s="59">
        <v>0</v>
      </c>
    </row>
    <row r="239" spans="1:14" ht="15" x14ac:dyDescent="0.3">
      <c r="A239" s="53" t="s">
        <v>304</v>
      </c>
      <c r="B239" s="53" t="s">
        <v>46</v>
      </c>
      <c r="C239" s="59">
        <v>1947200</v>
      </c>
      <c r="D239" s="59">
        <v>-4912</v>
      </c>
      <c r="E239" s="59">
        <v>0</v>
      </c>
      <c r="F239" s="59">
        <v>0</v>
      </c>
      <c r="G239" s="59">
        <v>0</v>
      </c>
      <c r="H239" s="59">
        <v>1942288</v>
      </c>
      <c r="I239" s="59">
        <v>-1942288</v>
      </c>
      <c r="J239" s="59">
        <v>0</v>
      </c>
      <c r="K239" s="59">
        <v>0</v>
      </c>
      <c r="L239" s="59">
        <v>0</v>
      </c>
      <c r="M239" s="59">
        <v>0</v>
      </c>
      <c r="N239" s="59">
        <v>0</v>
      </c>
    </row>
    <row r="240" spans="1:14" ht="15" x14ac:dyDescent="0.3">
      <c r="A240" s="53" t="s">
        <v>304</v>
      </c>
      <c r="B240" s="53" t="s">
        <v>47</v>
      </c>
      <c r="C240" s="59">
        <v>58943</v>
      </c>
      <c r="D240" s="59">
        <v>0</v>
      </c>
      <c r="E240" s="59">
        <v>0</v>
      </c>
      <c r="F240" s="59">
        <v>0</v>
      </c>
      <c r="G240" s="59">
        <v>0</v>
      </c>
      <c r="H240" s="59">
        <v>58943</v>
      </c>
      <c r="I240" s="59">
        <v>-58943</v>
      </c>
      <c r="J240" s="59">
        <v>0</v>
      </c>
      <c r="K240" s="59">
        <v>0</v>
      </c>
      <c r="L240" s="59">
        <v>0</v>
      </c>
      <c r="M240" s="59">
        <v>0</v>
      </c>
      <c r="N240" s="59">
        <v>0</v>
      </c>
    </row>
    <row r="241" spans="1:14" ht="15" x14ac:dyDescent="0.3">
      <c r="A241" s="53" t="s">
        <v>304</v>
      </c>
      <c r="B241" s="53" t="s">
        <v>48</v>
      </c>
      <c r="C241" s="59">
        <v>13844</v>
      </c>
      <c r="D241" s="59">
        <v>0</v>
      </c>
      <c r="E241" s="59">
        <v>0</v>
      </c>
      <c r="F241" s="59">
        <v>0</v>
      </c>
      <c r="G241" s="59">
        <v>0</v>
      </c>
      <c r="H241" s="59">
        <v>13844</v>
      </c>
      <c r="I241" s="59">
        <v>-13844</v>
      </c>
      <c r="J241" s="59">
        <v>0</v>
      </c>
      <c r="K241" s="59">
        <v>0</v>
      </c>
      <c r="L241" s="59">
        <v>0</v>
      </c>
      <c r="M241" s="59">
        <v>0</v>
      </c>
      <c r="N241" s="59">
        <v>0</v>
      </c>
    </row>
    <row r="242" spans="1:14" ht="15" x14ac:dyDescent="0.3">
      <c r="A242" s="53" t="s">
        <v>304</v>
      </c>
      <c r="B242" s="53" t="s">
        <v>49</v>
      </c>
      <c r="C242" s="59">
        <v>9419</v>
      </c>
      <c r="D242" s="59">
        <v>0</v>
      </c>
      <c r="E242" s="59">
        <v>0</v>
      </c>
      <c r="F242" s="59">
        <v>0</v>
      </c>
      <c r="G242" s="59">
        <v>0</v>
      </c>
      <c r="H242" s="59">
        <v>9419</v>
      </c>
      <c r="I242" s="59">
        <v>-9419</v>
      </c>
      <c r="J242" s="59">
        <v>0</v>
      </c>
      <c r="K242" s="59">
        <v>0</v>
      </c>
      <c r="L242" s="59">
        <v>0</v>
      </c>
      <c r="M242" s="59">
        <v>0</v>
      </c>
      <c r="N242" s="59">
        <v>0</v>
      </c>
    </row>
    <row r="243" spans="1:14" ht="15" x14ac:dyDescent="0.3">
      <c r="A243" s="53" t="s">
        <v>304</v>
      </c>
      <c r="B243" s="53" t="s">
        <v>50</v>
      </c>
      <c r="C243" s="59">
        <v>2042</v>
      </c>
      <c r="D243" s="59">
        <v>0</v>
      </c>
      <c r="E243" s="59">
        <v>0</v>
      </c>
      <c r="F243" s="59">
        <v>0</v>
      </c>
      <c r="G243" s="59">
        <v>0</v>
      </c>
      <c r="H243" s="59">
        <v>2042</v>
      </c>
      <c r="I243" s="59">
        <v>-2042</v>
      </c>
      <c r="J243" s="59">
        <v>0</v>
      </c>
      <c r="K243" s="59">
        <v>0</v>
      </c>
      <c r="L243" s="59">
        <v>0</v>
      </c>
      <c r="M243" s="59">
        <v>0</v>
      </c>
      <c r="N243" s="59">
        <v>0</v>
      </c>
    </row>
    <row r="244" spans="1:14" ht="15" x14ac:dyDescent="0.3">
      <c r="A244" s="53" t="s">
        <v>303</v>
      </c>
      <c r="B244" s="53" t="s">
        <v>43</v>
      </c>
      <c r="C244" s="59">
        <v>84983</v>
      </c>
      <c r="D244" s="59">
        <v>0</v>
      </c>
      <c r="E244" s="59">
        <v>0</v>
      </c>
      <c r="F244" s="59">
        <v>0</v>
      </c>
      <c r="G244" s="59">
        <v>0</v>
      </c>
      <c r="H244" s="59">
        <v>84983</v>
      </c>
      <c r="I244" s="59">
        <v>-83679</v>
      </c>
      <c r="J244" s="59">
        <v>1304</v>
      </c>
      <c r="K244" s="59">
        <v>0</v>
      </c>
      <c r="L244" s="59">
        <v>0</v>
      </c>
      <c r="M244" s="59">
        <v>0</v>
      </c>
      <c r="N244" s="59">
        <v>1304</v>
      </c>
    </row>
    <row r="245" spans="1:14" ht="15" x14ac:dyDescent="0.3">
      <c r="A245" s="53" t="s">
        <v>303</v>
      </c>
      <c r="B245" s="53" t="s">
        <v>44</v>
      </c>
      <c r="C245" s="59">
        <v>9700</v>
      </c>
      <c r="D245" s="59">
        <v>-179</v>
      </c>
      <c r="E245" s="59">
        <v>0</v>
      </c>
      <c r="F245" s="59">
        <v>0</v>
      </c>
      <c r="G245" s="59">
        <v>0</v>
      </c>
      <c r="H245" s="59">
        <v>9521</v>
      </c>
      <c r="I245" s="59">
        <v>-9521</v>
      </c>
      <c r="J245" s="59">
        <v>0</v>
      </c>
      <c r="K245" s="59">
        <v>0</v>
      </c>
      <c r="L245" s="59">
        <v>0</v>
      </c>
      <c r="M245" s="59">
        <v>0</v>
      </c>
      <c r="N245" s="59">
        <v>0</v>
      </c>
    </row>
    <row r="246" spans="1:14" ht="15" x14ac:dyDescent="0.3">
      <c r="A246" s="53" t="s">
        <v>303</v>
      </c>
      <c r="B246" s="53" t="s">
        <v>45</v>
      </c>
      <c r="C246" s="59">
        <v>1932</v>
      </c>
      <c r="D246" s="59">
        <v>0</v>
      </c>
      <c r="E246" s="59">
        <v>0</v>
      </c>
      <c r="F246" s="59">
        <v>0</v>
      </c>
      <c r="G246" s="59">
        <v>0</v>
      </c>
      <c r="H246" s="59">
        <v>1932</v>
      </c>
      <c r="I246" s="59">
        <v>-1932</v>
      </c>
      <c r="J246" s="59">
        <v>0</v>
      </c>
      <c r="K246" s="59">
        <v>0</v>
      </c>
      <c r="L246" s="59">
        <v>0</v>
      </c>
      <c r="M246" s="59">
        <v>0</v>
      </c>
      <c r="N246" s="59">
        <v>0</v>
      </c>
    </row>
    <row r="247" spans="1:14" ht="15" x14ac:dyDescent="0.3">
      <c r="A247" s="53" t="s">
        <v>303</v>
      </c>
      <c r="B247" s="53" t="s">
        <v>46</v>
      </c>
      <c r="C247" s="59">
        <v>1295</v>
      </c>
      <c r="D247" s="59">
        <v>0</v>
      </c>
      <c r="E247" s="59">
        <v>0</v>
      </c>
      <c r="F247" s="59">
        <v>0</v>
      </c>
      <c r="G247" s="59">
        <v>0</v>
      </c>
      <c r="H247" s="59">
        <v>1295</v>
      </c>
      <c r="I247" s="59">
        <v>-1295</v>
      </c>
      <c r="J247" s="59">
        <v>0</v>
      </c>
      <c r="K247" s="59">
        <v>0</v>
      </c>
      <c r="L247" s="59">
        <v>0</v>
      </c>
      <c r="M247" s="59">
        <v>0</v>
      </c>
      <c r="N247" s="59">
        <v>0</v>
      </c>
    </row>
    <row r="248" spans="1:14" ht="15" x14ac:dyDescent="0.3">
      <c r="A248" s="53" t="s">
        <v>303</v>
      </c>
      <c r="B248" s="53" t="s">
        <v>47</v>
      </c>
      <c r="C248" s="59">
        <v>1180</v>
      </c>
      <c r="D248" s="59">
        <v>0</v>
      </c>
      <c r="E248" s="59">
        <v>0</v>
      </c>
      <c r="F248" s="59">
        <v>0</v>
      </c>
      <c r="G248" s="59">
        <v>0</v>
      </c>
      <c r="H248" s="59">
        <v>1180</v>
      </c>
      <c r="I248" s="59">
        <v>-1180</v>
      </c>
      <c r="J248" s="59">
        <v>0</v>
      </c>
      <c r="K248" s="59">
        <v>0</v>
      </c>
      <c r="L248" s="59">
        <v>0</v>
      </c>
      <c r="M248" s="59">
        <v>0</v>
      </c>
      <c r="N248" s="59">
        <v>0</v>
      </c>
    </row>
    <row r="249" spans="1:14" ht="15" x14ac:dyDescent="0.3">
      <c r="A249" s="53" t="s">
        <v>303</v>
      </c>
      <c r="B249" s="53" t="s">
        <v>48</v>
      </c>
      <c r="C249" s="59">
        <v>1100</v>
      </c>
      <c r="D249" s="59">
        <v>0</v>
      </c>
      <c r="E249" s="59">
        <v>0</v>
      </c>
      <c r="F249" s="59">
        <v>0</v>
      </c>
      <c r="G249" s="59">
        <v>0</v>
      </c>
      <c r="H249" s="59">
        <v>1100</v>
      </c>
      <c r="I249" s="59">
        <v>-1100</v>
      </c>
      <c r="J249" s="59">
        <v>0</v>
      </c>
      <c r="K249" s="59">
        <v>0</v>
      </c>
      <c r="L249" s="59">
        <v>0</v>
      </c>
      <c r="M249" s="59">
        <v>0</v>
      </c>
      <c r="N249" s="59">
        <v>0</v>
      </c>
    </row>
    <row r="250" spans="1:14" ht="15" x14ac:dyDescent="0.3">
      <c r="A250" s="53" t="s">
        <v>303</v>
      </c>
      <c r="B250" s="53" t="s">
        <v>49</v>
      </c>
      <c r="C250" s="59">
        <v>1225</v>
      </c>
      <c r="D250" s="59">
        <v>0</v>
      </c>
      <c r="E250" s="59">
        <v>0</v>
      </c>
      <c r="F250" s="59">
        <v>0</v>
      </c>
      <c r="G250" s="59">
        <v>0</v>
      </c>
      <c r="H250" s="59">
        <v>1225</v>
      </c>
      <c r="I250" s="59">
        <v>-1225</v>
      </c>
      <c r="J250" s="59">
        <v>0</v>
      </c>
      <c r="K250" s="59">
        <v>0</v>
      </c>
      <c r="L250" s="59">
        <v>0</v>
      </c>
      <c r="M250" s="59">
        <v>0</v>
      </c>
      <c r="N250" s="59">
        <v>0</v>
      </c>
    </row>
    <row r="251" spans="1:14" ht="15" x14ac:dyDescent="0.3">
      <c r="A251" s="53" t="s">
        <v>303</v>
      </c>
      <c r="B251" s="53" t="s">
        <v>50</v>
      </c>
      <c r="C251" s="59">
        <v>1005</v>
      </c>
      <c r="D251" s="59">
        <v>0</v>
      </c>
      <c r="E251" s="59">
        <v>0</v>
      </c>
      <c r="F251" s="59">
        <v>0</v>
      </c>
      <c r="G251" s="59">
        <v>0</v>
      </c>
      <c r="H251" s="59">
        <v>1005</v>
      </c>
      <c r="I251" s="59">
        <v>-1005</v>
      </c>
      <c r="J251" s="59">
        <v>0</v>
      </c>
      <c r="K251" s="59">
        <v>0</v>
      </c>
      <c r="L251" s="59">
        <v>0</v>
      </c>
      <c r="M251" s="59">
        <v>0</v>
      </c>
      <c r="N251" s="59">
        <v>0</v>
      </c>
    </row>
    <row r="252" spans="1:14" ht="15" x14ac:dyDescent="0.3">
      <c r="A252" s="53" t="s">
        <v>302</v>
      </c>
      <c r="B252" s="53" t="s">
        <v>67</v>
      </c>
      <c r="C252" s="59">
        <v>4943</v>
      </c>
      <c r="D252" s="59">
        <v>0</v>
      </c>
      <c r="E252" s="59">
        <v>0</v>
      </c>
      <c r="F252" s="59">
        <v>0</v>
      </c>
      <c r="G252" s="59">
        <v>0</v>
      </c>
      <c r="H252" s="59">
        <v>4943</v>
      </c>
      <c r="I252" s="59">
        <v>-4943</v>
      </c>
      <c r="J252" s="59">
        <v>0</v>
      </c>
      <c r="K252" s="59">
        <v>0</v>
      </c>
      <c r="L252" s="59">
        <v>0</v>
      </c>
      <c r="M252" s="59">
        <v>0</v>
      </c>
      <c r="N252" s="59">
        <v>0</v>
      </c>
    </row>
    <row r="253" spans="1:14" ht="15" x14ac:dyDescent="0.3">
      <c r="A253" s="53" t="s">
        <v>302</v>
      </c>
      <c r="B253" s="53" t="s">
        <v>68</v>
      </c>
      <c r="C253" s="59">
        <v>5156</v>
      </c>
      <c r="D253" s="59">
        <v>0</v>
      </c>
      <c r="E253" s="59">
        <v>0</v>
      </c>
      <c r="F253" s="59">
        <v>0</v>
      </c>
      <c r="G253" s="59">
        <v>0</v>
      </c>
      <c r="H253" s="59">
        <v>5156</v>
      </c>
      <c r="I253" s="59">
        <v>-5156</v>
      </c>
      <c r="J253" s="59">
        <v>0</v>
      </c>
      <c r="K253" s="59">
        <v>0</v>
      </c>
      <c r="L253" s="59">
        <v>0</v>
      </c>
      <c r="M253" s="59">
        <v>0</v>
      </c>
      <c r="N253" s="59">
        <v>0</v>
      </c>
    </row>
    <row r="254" spans="1:14" ht="15" x14ac:dyDescent="0.3">
      <c r="A254" s="53" t="s">
        <v>302</v>
      </c>
      <c r="B254" s="53" t="s">
        <v>69</v>
      </c>
      <c r="C254" s="59">
        <v>56740</v>
      </c>
      <c r="D254" s="59">
        <v>0</v>
      </c>
      <c r="E254" s="59">
        <v>0</v>
      </c>
      <c r="F254" s="59">
        <v>0</v>
      </c>
      <c r="G254" s="59">
        <v>0</v>
      </c>
      <c r="H254" s="59">
        <v>56740</v>
      </c>
      <c r="I254" s="59">
        <v>-55085</v>
      </c>
      <c r="J254" s="59">
        <v>1655</v>
      </c>
      <c r="K254" s="59">
        <v>0</v>
      </c>
      <c r="L254" s="59">
        <v>0</v>
      </c>
      <c r="M254" s="59">
        <v>0</v>
      </c>
      <c r="N254" s="59">
        <v>1655</v>
      </c>
    </row>
    <row r="255" spans="1:14" ht="15" x14ac:dyDescent="0.3">
      <c r="A255" s="53" t="s">
        <v>302</v>
      </c>
      <c r="B255" s="53" t="s">
        <v>70</v>
      </c>
      <c r="C255" s="59">
        <v>25128</v>
      </c>
      <c r="D255" s="59">
        <v>0</v>
      </c>
      <c r="E255" s="59">
        <v>0</v>
      </c>
      <c r="F255" s="59">
        <v>0</v>
      </c>
      <c r="G255" s="59">
        <v>0</v>
      </c>
      <c r="H255" s="59">
        <v>25128</v>
      </c>
      <c r="I255" s="59">
        <v>-9606</v>
      </c>
      <c r="J255" s="59">
        <v>15522</v>
      </c>
      <c r="K255" s="59">
        <v>0</v>
      </c>
      <c r="L255" s="59">
        <v>0</v>
      </c>
      <c r="M255" s="59">
        <v>0</v>
      </c>
      <c r="N255" s="59">
        <v>15522</v>
      </c>
    </row>
    <row r="256" spans="1:14" ht="15" x14ac:dyDescent="0.3">
      <c r="A256" s="53" t="s">
        <v>302</v>
      </c>
      <c r="B256" s="53" t="s">
        <v>71</v>
      </c>
      <c r="C256" s="59">
        <v>8523</v>
      </c>
      <c r="D256" s="59">
        <v>0</v>
      </c>
      <c r="E256" s="59">
        <v>0</v>
      </c>
      <c r="F256" s="59">
        <v>0</v>
      </c>
      <c r="G256" s="59">
        <v>0</v>
      </c>
      <c r="H256" s="59">
        <v>8523</v>
      </c>
      <c r="I256" s="59">
        <v>-8523</v>
      </c>
      <c r="J256" s="59">
        <v>0</v>
      </c>
      <c r="K256" s="59">
        <v>0</v>
      </c>
      <c r="L256" s="59">
        <v>0</v>
      </c>
      <c r="M256" s="59">
        <v>0</v>
      </c>
      <c r="N256" s="59">
        <v>0</v>
      </c>
    </row>
    <row r="257" spans="1:14" ht="15" x14ac:dyDescent="0.3">
      <c r="A257" s="53" t="s">
        <v>302</v>
      </c>
      <c r="B257" s="53" t="s">
        <v>39</v>
      </c>
      <c r="C257" s="59">
        <v>2820</v>
      </c>
      <c r="D257" s="59">
        <v>0</v>
      </c>
      <c r="E257" s="59">
        <v>0</v>
      </c>
      <c r="F257" s="59">
        <v>0</v>
      </c>
      <c r="G257" s="59">
        <v>0</v>
      </c>
      <c r="H257" s="59">
        <v>2820</v>
      </c>
      <c r="I257" s="59">
        <v>-2820</v>
      </c>
      <c r="J257" s="59">
        <v>0</v>
      </c>
      <c r="K257" s="59">
        <v>0</v>
      </c>
      <c r="L257" s="59">
        <v>0</v>
      </c>
      <c r="M257" s="59">
        <v>0</v>
      </c>
      <c r="N257" s="59">
        <v>0</v>
      </c>
    </row>
    <row r="258" spans="1:14" ht="15" x14ac:dyDescent="0.3">
      <c r="A258" s="53" t="s">
        <v>302</v>
      </c>
      <c r="B258" s="53" t="s">
        <v>40</v>
      </c>
      <c r="C258" s="59">
        <v>1440</v>
      </c>
      <c r="D258" s="59">
        <v>0</v>
      </c>
      <c r="E258" s="59">
        <v>0</v>
      </c>
      <c r="F258" s="59">
        <v>0</v>
      </c>
      <c r="G258" s="59">
        <v>0</v>
      </c>
      <c r="H258" s="59">
        <v>1440</v>
      </c>
      <c r="I258" s="59">
        <v>-1440</v>
      </c>
      <c r="J258" s="59">
        <v>0</v>
      </c>
      <c r="K258" s="59">
        <v>0</v>
      </c>
      <c r="L258" s="59">
        <v>0</v>
      </c>
      <c r="M258" s="59">
        <v>0</v>
      </c>
      <c r="N258" s="59">
        <v>0</v>
      </c>
    </row>
    <row r="259" spans="1:14" ht="15" x14ac:dyDescent="0.3">
      <c r="A259" s="53" t="s">
        <v>301</v>
      </c>
      <c r="B259" s="53" t="s">
        <v>67</v>
      </c>
      <c r="C259" s="59">
        <v>3445</v>
      </c>
      <c r="D259" s="59">
        <v>-2156</v>
      </c>
      <c r="E259" s="59">
        <v>0</v>
      </c>
      <c r="F259" s="59">
        <v>0</v>
      </c>
      <c r="G259" s="59">
        <v>0</v>
      </c>
      <c r="H259" s="59">
        <v>1289</v>
      </c>
      <c r="I259" s="59">
        <v>-1000</v>
      </c>
      <c r="J259" s="59">
        <v>289</v>
      </c>
      <c r="K259" s="59">
        <v>0</v>
      </c>
      <c r="L259" s="59">
        <v>0</v>
      </c>
      <c r="M259" s="59">
        <v>0</v>
      </c>
      <c r="N259" s="59">
        <v>289</v>
      </c>
    </row>
    <row r="260" spans="1:14" ht="15" x14ac:dyDescent="0.3">
      <c r="A260" s="53" t="s">
        <v>301</v>
      </c>
      <c r="B260" s="53" t="s">
        <v>68</v>
      </c>
      <c r="C260" s="59">
        <v>1367</v>
      </c>
      <c r="D260" s="59">
        <v>0</v>
      </c>
      <c r="E260" s="59">
        <v>0</v>
      </c>
      <c r="F260" s="59">
        <v>0</v>
      </c>
      <c r="G260" s="59">
        <v>0</v>
      </c>
      <c r="H260" s="59">
        <v>1367</v>
      </c>
      <c r="I260" s="59">
        <v>-1000</v>
      </c>
      <c r="J260" s="59">
        <v>367</v>
      </c>
      <c r="K260" s="59">
        <v>0</v>
      </c>
      <c r="L260" s="59">
        <v>0</v>
      </c>
      <c r="M260" s="59">
        <v>0</v>
      </c>
      <c r="N260" s="59">
        <v>367</v>
      </c>
    </row>
    <row r="261" spans="1:14" ht="15" x14ac:dyDescent="0.3">
      <c r="A261" s="53" t="s">
        <v>301</v>
      </c>
      <c r="B261" s="53" t="s">
        <v>70</v>
      </c>
      <c r="C261" s="59">
        <v>1813</v>
      </c>
      <c r="D261" s="59">
        <v>0</v>
      </c>
      <c r="E261" s="59">
        <v>0</v>
      </c>
      <c r="F261" s="59">
        <v>0</v>
      </c>
      <c r="G261" s="59">
        <v>0</v>
      </c>
      <c r="H261" s="59">
        <v>1813</v>
      </c>
      <c r="I261" s="59">
        <v>-1000</v>
      </c>
      <c r="J261" s="59">
        <v>813</v>
      </c>
      <c r="K261" s="59">
        <v>0</v>
      </c>
      <c r="L261" s="59">
        <v>0</v>
      </c>
      <c r="M261" s="59">
        <v>0</v>
      </c>
      <c r="N261" s="59">
        <v>813</v>
      </c>
    </row>
    <row r="262" spans="1:14" ht="15" x14ac:dyDescent="0.3">
      <c r="A262" s="53" t="s">
        <v>301</v>
      </c>
      <c r="B262" s="53" t="s">
        <v>71</v>
      </c>
      <c r="C262" s="59">
        <v>19747</v>
      </c>
      <c r="D262" s="59">
        <v>-2193</v>
      </c>
      <c r="E262" s="59">
        <v>0</v>
      </c>
      <c r="F262" s="59">
        <v>0</v>
      </c>
      <c r="G262" s="59">
        <v>0</v>
      </c>
      <c r="H262" s="59">
        <v>17554</v>
      </c>
      <c r="I262" s="59">
        <v>-13333</v>
      </c>
      <c r="J262" s="59">
        <v>4221</v>
      </c>
      <c r="K262" s="59">
        <v>0</v>
      </c>
      <c r="L262" s="59">
        <v>0</v>
      </c>
      <c r="M262" s="59">
        <v>0</v>
      </c>
      <c r="N262" s="59">
        <v>4221</v>
      </c>
    </row>
    <row r="263" spans="1:14" ht="15" x14ac:dyDescent="0.3">
      <c r="A263" s="53" t="s">
        <v>301</v>
      </c>
      <c r="B263" s="53" t="s">
        <v>39</v>
      </c>
      <c r="C263" s="59">
        <v>13640</v>
      </c>
      <c r="D263" s="59">
        <v>0</v>
      </c>
      <c r="E263" s="59">
        <v>0</v>
      </c>
      <c r="F263" s="59">
        <v>0</v>
      </c>
      <c r="G263" s="59">
        <v>0</v>
      </c>
      <c r="H263" s="59">
        <v>13640</v>
      </c>
      <c r="I263" s="59">
        <v>-7429</v>
      </c>
      <c r="J263" s="59">
        <v>6211</v>
      </c>
      <c r="K263" s="59">
        <v>0</v>
      </c>
      <c r="L263" s="59">
        <v>0</v>
      </c>
      <c r="M263" s="59">
        <v>0</v>
      </c>
      <c r="N263" s="59">
        <v>6211</v>
      </c>
    </row>
    <row r="264" spans="1:14" ht="15" x14ac:dyDescent="0.3">
      <c r="A264" s="53" t="s">
        <v>301</v>
      </c>
      <c r="B264" s="53" t="s">
        <v>40</v>
      </c>
      <c r="C264" s="59">
        <v>10638</v>
      </c>
      <c r="D264" s="59">
        <v>0</v>
      </c>
      <c r="E264" s="59">
        <v>0</v>
      </c>
      <c r="F264" s="59">
        <v>0</v>
      </c>
      <c r="G264" s="59">
        <v>0</v>
      </c>
      <c r="H264" s="59">
        <v>10638</v>
      </c>
      <c r="I264" s="59">
        <v>-1061</v>
      </c>
      <c r="J264" s="59">
        <v>9577</v>
      </c>
      <c r="K264" s="59">
        <v>0</v>
      </c>
      <c r="L264" s="59">
        <v>0</v>
      </c>
      <c r="M264" s="59">
        <v>0</v>
      </c>
      <c r="N264" s="59">
        <v>9577</v>
      </c>
    </row>
    <row r="265" spans="1:14" ht="15" x14ac:dyDescent="0.3">
      <c r="A265" s="53" t="s">
        <v>300</v>
      </c>
      <c r="B265" s="53" t="s">
        <v>57</v>
      </c>
      <c r="C265" s="59">
        <v>17750643</v>
      </c>
      <c r="D265" s="59">
        <v>-5875455</v>
      </c>
      <c r="E265" s="59">
        <v>0</v>
      </c>
      <c r="F265" s="59">
        <v>0</v>
      </c>
      <c r="G265" s="59">
        <v>0</v>
      </c>
      <c r="H265" s="59">
        <v>11875188</v>
      </c>
      <c r="I265" s="59">
        <v>-11875188</v>
      </c>
      <c r="J265" s="59">
        <v>0</v>
      </c>
      <c r="K265" s="59">
        <v>1179938</v>
      </c>
      <c r="L265" s="59">
        <v>-1179552</v>
      </c>
      <c r="M265" s="59">
        <v>386</v>
      </c>
      <c r="N265" s="59">
        <v>-386</v>
      </c>
    </row>
    <row r="266" spans="1:14" ht="15" x14ac:dyDescent="0.3">
      <c r="A266" s="53" t="s">
        <v>300</v>
      </c>
      <c r="B266" s="53" t="s">
        <v>58</v>
      </c>
      <c r="C266" s="59">
        <v>15977515</v>
      </c>
      <c r="D266" s="59">
        <v>-5316187</v>
      </c>
      <c r="E266" s="59">
        <v>0</v>
      </c>
      <c r="F266" s="59">
        <v>0</v>
      </c>
      <c r="G266" s="59">
        <v>0</v>
      </c>
      <c r="H266" s="59">
        <v>10661328</v>
      </c>
      <c r="I266" s="59">
        <v>-10661328</v>
      </c>
      <c r="J266" s="59">
        <v>0</v>
      </c>
      <c r="K266" s="59">
        <v>1058329</v>
      </c>
      <c r="L266" s="59">
        <v>-1057915</v>
      </c>
      <c r="M266" s="59">
        <v>414</v>
      </c>
      <c r="N266" s="59">
        <v>-414</v>
      </c>
    </row>
    <row r="267" spans="1:14" ht="15" x14ac:dyDescent="0.3">
      <c r="A267" s="53" t="s">
        <v>300</v>
      </c>
      <c r="B267" s="53" t="s">
        <v>59</v>
      </c>
      <c r="C267" s="59">
        <v>14153859</v>
      </c>
      <c r="D267" s="59">
        <v>-4191919</v>
      </c>
      <c r="E267" s="59">
        <v>0</v>
      </c>
      <c r="F267" s="59">
        <v>0</v>
      </c>
      <c r="G267" s="59">
        <v>0</v>
      </c>
      <c r="H267" s="59">
        <v>9961940</v>
      </c>
      <c r="I267" s="59">
        <v>-9961940</v>
      </c>
      <c r="J267" s="59">
        <v>0</v>
      </c>
      <c r="K267" s="59">
        <v>1019995</v>
      </c>
      <c r="L267" s="59">
        <v>-1019595</v>
      </c>
      <c r="M267" s="59">
        <v>400</v>
      </c>
      <c r="N267" s="59">
        <v>-400</v>
      </c>
    </row>
    <row r="268" spans="1:14" ht="15" x14ac:dyDescent="0.3">
      <c r="A268" s="53" t="s">
        <v>300</v>
      </c>
      <c r="B268" s="53" t="s">
        <v>60</v>
      </c>
      <c r="C268" s="59">
        <v>13749741</v>
      </c>
      <c r="D268" s="59">
        <v>-4055674</v>
      </c>
      <c r="E268" s="59">
        <v>0</v>
      </c>
      <c r="F268" s="59">
        <v>0</v>
      </c>
      <c r="G268" s="59">
        <v>0</v>
      </c>
      <c r="H268" s="59">
        <v>9694067</v>
      </c>
      <c r="I268" s="59">
        <v>-9694067</v>
      </c>
      <c r="J268" s="59">
        <v>0</v>
      </c>
      <c r="K268" s="59">
        <v>954100</v>
      </c>
      <c r="L268" s="59">
        <v>-953623</v>
      </c>
      <c r="M268" s="59">
        <v>477</v>
      </c>
      <c r="N268" s="59">
        <v>-477</v>
      </c>
    </row>
    <row r="269" spans="1:14" ht="15" x14ac:dyDescent="0.3">
      <c r="A269" s="53" t="s">
        <v>300</v>
      </c>
      <c r="B269" s="53" t="s">
        <v>89</v>
      </c>
      <c r="C269" s="59">
        <v>10831928</v>
      </c>
      <c r="D269" s="59">
        <v>-2589555</v>
      </c>
      <c r="E269" s="59">
        <v>0</v>
      </c>
      <c r="F269" s="59">
        <v>0</v>
      </c>
      <c r="G269" s="59">
        <v>0</v>
      </c>
      <c r="H269" s="59">
        <v>8242373</v>
      </c>
      <c r="I269" s="59">
        <v>-8242373</v>
      </c>
      <c r="J269" s="59">
        <v>0</v>
      </c>
      <c r="K269" s="59">
        <v>880183</v>
      </c>
      <c r="L269" s="59">
        <v>-879682</v>
      </c>
      <c r="M269" s="59">
        <v>501</v>
      </c>
      <c r="N269" s="59">
        <v>-501</v>
      </c>
    </row>
    <row r="270" spans="1:14" ht="15" x14ac:dyDescent="0.3">
      <c r="A270" s="53" t="s">
        <v>300</v>
      </c>
      <c r="B270" s="53" t="s">
        <v>80</v>
      </c>
      <c r="C270" s="59">
        <v>11441832</v>
      </c>
      <c r="D270" s="59">
        <v>-3379710</v>
      </c>
      <c r="E270" s="59">
        <v>0</v>
      </c>
      <c r="F270" s="59">
        <v>0</v>
      </c>
      <c r="G270" s="59">
        <v>0</v>
      </c>
      <c r="H270" s="59">
        <v>8062122</v>
      </c>
      <c r="I270" s="59">
        <v>-8062122</v>
      </c>
      <c r="J270" s="59">
        <v>0</v>
      </c>
      <c r="K270" s="59">
        <v>803598</v>
      </c>
      <c r="L270" s="59">
        <v>-803123</v>
      </c>
      <c r="M270" s="59">
        <v>475</v>
      </c>
      <c r="N270" s="59">
        <v>-475</v>
      </c>
    </row>
    <row r="271" spans="1:14" ht="15" x14ac:dyDescent="0.3">
      <c r="A271" s="53" t="s">
        <v>300</v>
      </c>
      <c r="B271" s="53" t="s">
        <v>81</v>
      </c>
      <c r="C271" s="59">
        <v>10603741</v>
      </c>
      <c r="D271" s="59">
        <v>-3226944</v>
      </c>
      <c r="E271" s="59">
        <v>0</v>
      </c>
      <c r="F271" s="59">
        <v>0</v>
      </c>
      <c r="G271" s="59">
        <v>0</v>
      </c>
      <c r="H271" s="59">
        <v>7376797</v>
      </c>
      <c r="I271" s="59">
        <v>-7376797</v>
      </c>
      <c r="J271" s="59">
        <v>0</v>
      </c>
      <c r="K271" s="59">
        <v>727817</v>
      </c>
      <c r="L271" s="59">
        <v>-726917</v>
      </c>
      <c r="M271" s="59">
        <v>900</v>
      </c>
      <c r="N271" s="59">
        <v>-900</v>
      </c>
    </row>
    <row r="272" spans="1:14" ht="15" x14ac:dyDescent="0.3">
      <c r="A272" s="53" t="s">
        <v>300</v>
      </c>
      <c r="B272" s="53" t="s">
        <v>118</v>
      </c>
      <c r="C272" s="59">
        <v>10310746</v>
      </c>
      <c r="D272" s="59">
        <v>-2797438</v>
      </c>
      <c r="E272" s="59">
        <v>0</v>
      </c>
      <c r="F272" s="59">
        <v>0</v>
      </c>
      <c r="G272" s="59">
        <v>0</v>
      </c>
      <c r="H272" s="59">
        <v>7513308</v>
      </c>
      <c r="I272" s="59">
        <v>-7513308</v>
      </c>
      <c r="J272" s="59">
        <v>0</v>
      </c>
      <c r="K272" s="59">
        <v>588899</v>
      </c>
      <c r="L272" s="59">
        <v>-588367</v>
      </c>
      <c r="M272" s="59">
        <v>532</v>
      </c>
      <c r="N272" s="59">
        <v>-532</v>
      </c>
    </row>
    <row r="273" spans="1:14" ht="15" x14ac:dyDescent="0.3">
      <c r="A273" s="53" t="s">
        <v>299</v>
      </c>
      <c r="B273" s="53" t="s">
        <v>382</v>
      </c>
      <c r="C273" s="59">
        <v>34768</v>
      </c>
      <c r="D273" s="59">
        <v>0</v>
      </c>
      <c r="E273" s="59">
        <v>0</v>
      </c>
      <c r="F273" s="59">
        <v>0</v>
      </c>
      <c r="G273" s="59">
        <v>0</v>
      </c>
      <c r="H273" s="59">
        <v>34768</v>
      </c>
      <c r="I273" s="59">
        <v>0</v>
      </c>
      <c r="J273" s="59">
        <v>34768</v>
      </c>
      <c r="K273" s="59">
        <v>0</v>
      </c>
      <c r="L273" s="59">
        <v>0</v>
      </c>
      <c r="M273" s="59">
        <v>0</v>
      </c>
      <c r="N273" s="59">
        <v>34768</v>
      </c>
    </row>
    <row r="274" spans="1:14" ht="15" x14ac:dyDescent="0.3">
      <c r="A274" s="53" t="s">
        <v>299</v>
      </c>
      <c r="B274" s="53" t="s">
        <v>383</v>
      </c>
      <c r="C274" s="59">
        <v>32402</v>
      </c>
      <c r="D274" s="59">
        <v>0</v>
      </c>
      <c r="E274" s="59">
        <v>0</v>
      </c>
      <c r="F274" s="59">
        <v>0</v>
      </c>
      <c r="G274" s="59">
        <v>0</v>
      </c>
      <c r="H274" s="59">
        <v>32402</v>
      </c>
      <c r="I274" s="59">
        <v>-1000</v>
      </c>
      <c r="J274" s="59">
        <v>31402</v>
      </c>
      <c r="K274" s="59">
        <v>0</v>
      </c>
      <c r="L274" s="59">
        <v>0</v>
      </c>
      <c r="M274" s="59">
        <v>0</v>
      </c>
      <c r="N274" s="59">
        <v>31402</v>
      </c>
    </row>
    <row r="275" spans="1:14" ht="15" x14ac:dyDescent="0.3">
      <c r="A275" s="53" t="s">
        <v>299</v>
      </c>
      <c r="B275" s="53" t="s">
        <v>363</v>
      </c>
      <c r="C275" s="59">
        <v>39075</v>
      </c>
      <c r="D275" s="59">
        <v>0</v>
      </c>
      <c r="E275" s="59">
        <v>0</v>
      </c>
      <c r="F275" s="59">
        <v>0</v>
      </c>
      <c r="G275" s="59">
        <v>0</v>
      </c>
      <c r="H275" s="59">
        <v>39075</v>
      </c>
      <c r="I275" s="59">
        <v>-1000</v>
      </c>
      <c r="J275" s="59">
        <v>38075</v>
      </c>
      <c r="K275" s="59">
        <v>0</v>
      </c>
      <c r="L275" s="59">
        <v>0</v>
      </c>
      <c r="M275" s="59">
        <v>0</v>
      </c>
      <c r="N275" s="59">
        <v>38075</v>
      </c>
    </row>
    <row r="276" spans="1:14" ht="15" x14ac:dyDescent="0.3">
      <c r="A276" s="53" t="s">
        <v>299</v>
      </c>
      <c r="B276" s="53" t="s">
        <v>361</v>
      </c>
      <c r="C276" s="59">
        <v>36820</v>
      </c>
      <c r="D276" s="59">
        <v>-12501</v>
      </c>
      <c r="E276" s="59">
        <v>0</v>
      </c>
      <c r="F276" s="59">
        <v>0</v>
      </c>
      <c r="G276" s="59">
        <v>0</v>
      </c>
      <c r="H276" s="59">
        <v>24319</v>
      </c>
      <c r="I276" s="59">
        <v>-1000</v>
      </c>
      <c r="J276" s="59">
        <v>23319</v>
      </c>
      <c r="K276" s="59">
        <v>0</v>
      </c>
      <c r="L276" s="59">
        <v>0</v>
      </c>
      <c r="M276" s="59">
        <v>0</v>
      </c>
      <c r="N276" s="59">
        <v>23319</v>
      </c>
    </row>
    <row r="277" spans="1:14" ht="15" x14ac:dyDescent="0.3">
      <c r="A277" s="53" t="s">
        <v>299</v>
      </c>
      <c r="B277" s="53" t="s">
        <v>355</v>
      </c>
      <c r="C277" s="59">
        <v>71634</v>
      </c>
      <c r="D277" s="59">
        <v>-1760</v>
      </c>
      <c r="E277" s="59">
        <v>0</v>
      </c>
      <c r="F277" s="59">
        <v>0</v>
      </c>
      <c r="G277" s="59">
        <v>0</v>
      </c>
      <c r="H277" s="59">
        <v>69874</v>
      </c>
      <c r="I277" s="59">
        <v>-1000</v>
      </c>
      <c r="J277" s="59">
        <v>68874</v>
      </c>
      <c r="K277" s="59">
        <v>0</v>
      </c>
      <c r="L277" s="59">
        <v>0</v>
      </c>
      <c r="M277" s="59">
        <v>0</v>
      </c>
      <c r="N277" s="59">
        <v>68874</v>
      </c>
    </row>
    <row r="278" spans="1:14" ht="15" x14ac:dyDescent="0.3">
      <c r="A278" s="53" t="s">
        <v>299</v>
      </c>
      <c r="B278" s="53" t="s">
        <v>64</v>
      </c>
      <c r="C278" s="59">
        <v>27854</v>
      </c>
      <c r="D278" s="59">
        <v>0</v>
      </c>
      <c r="E278" s="59">
        <v>0</v>
      </c>
      <c r="F278" s="59">
        <v>0</v>
      </c>
      <c r="G278" s="59">
        <v>0</v>
      </c>
      <c r="H278" s="59">
        <v>27854</v>
      </c>
      <c r="I278" s="59">
        <v>-1000</v>
      </c>
      <c r="J278" s="59">
        <v>26854</v>
      </c>
      <c r="K278" s="59">
        <v>0</v>
      </c>
      <c r="L278" s="59">
        <v>0</v>
      </c>
      <c r="M278" s="59">
        <v>0</v>
      </c>
      <c r="N278" s="59">
        <v>26854</v>
      </c>
    </row>
    <row r="279" spans="1:14" ht="15" x14ac:dyDescent="0.3">
      <c r="A279" s="53" t="s">
        <v>299</v>
      </c>
      <c r="B279" s="53" t="s">
        <v>65</v>
      </c>
      <c r="C279" s="59">
        <v>136002</v>
      </c>
      <c r="D279" s="59">
        <v>0</v>
      </c>
      <c r="E279" s="59">
        <v>0</v>
      </c>
      <c r="F279" s="59">
        <v>0</v>
      </c>
      <c r="G279" s="59">
        <v>0</v>
      </c>
      <c r="H279" s="59">
        <v>136002</v>
      </c>
      <c r="I279" s="59">
        <v>-1000</v>
      </c>
      <c r="J279" s="59">
        <v>135002</v>
      </c>
      <c r="K279" s="59">
        <v>0</v>
      </c>
      <c r="L279" s="59">
        <v>0</v>
      </c>
      <c r="M279" s="59">
        <v>0</v>
      </c>
      <c r="N279" s="59">
        <v>135002</v>
      </c>
    </row>
    <row r="280" spans="1:14" ht="15" x14ac:dyDescent="0.3">
      <c r="A280" s="53" t="s">
        <v>299</v>
      </c>
      <c r="B280" s="53" t="s">
        <v>66</v>
      </c>
      <c r="C280" s="59">
        <v>185663</v>
      </c>
      <c r="D280" s="59">
        <v>-36987</v>
      </c>
      <c r="E280" s="59">
        <v>0</v>
      </c>
      <c r="F280" s="59">
        <v>0</v>
      </c>
      <c r="G280" s="59">
        <v>0</v>
      </c>
      <c r="H280" s="59">
        <v>148676</v>
      </c>
      <c r="I280" s="59">
        <v>-1000</v>
      </c>
      <c r="J280" s="59">
        <v>147676</v>
      </c>
      <c r="K280" s="59">
        <v>0</v>
      </c>
      <c r="L280" s="59">
        <v>0</v>
      </c>
      <c r="M280" s="59">
        <v>0</v>
      </c>
      <c r="N280" s="59">
        <v>147676</v>
      </c>
    </row>
    <row r="281" spans="1:14" ht="15" x14ac:dyDescent="0.3">
      <c r="A281" s="53" t="s">
        <v>299</v>
      </c>
      <c r="B281" s="53" t="s">
        <v>38</v>
      </c>
      <c r="C281" s="59">
        <v>205625</v>
      </c>
      <c r="D281" s="59">
        <v>-8230</v>
      </c>
      <c r="E281" s="59">
        <v>0</v>
      </c>
      <c r="F281" s="59">
        <v>0</v>
      </c>
      <c r="G281" s="59">
        <v>0</v>
      </c>
      <c r="H281" s="59">
        <v>197395</v>
      </c>
      <c r="I281" s="59">
        <v>-22063</v>
      </c>
      <c r="J281" s="59">
        <v>175332</v>
      </c>
      <c r="K281" s="59">
        <v>0</v>
      </c>
      <c r="L281" s="59">
        <v>0</v>
      </c>
      <c r="M281" s="59">
        <v>0</v>
      </c>
      <c r="N281" s="59">
        <v>175332</v>
      </c>
    </row>
    <row r="282" spans="1:14" ht="15" x14ac:dyDescent="0.3">
      <c r="A282" s="53" t="s">
        <v>299</v>
      </c>
      <c r="B282" s="53" t="s">
        <v>67</v>
      </c>
      <c r="C282" s="59">
        <v>327509</v>
      </c>
      <c r="D282" s="59">
        <v>-39808</v>
      </c>
      <c r="E282" s="59">
        <v>0</v>
      </c>
      <c r="F282" s="59">
        <v>0</v>
      </c>
      <c r="G282" s="59">
        <v>0</v>
      </c>
      <c r="H282" s="59">
        <v>287701</v>
      </c>
      <c r="I282" s="59">
        <v>-76959</v>
      </c>
      <c r="J282" s="59">
        <v>210742</v>
      </c>
      <c r="K282" s="59">
        <v>0</v>
      </c>
      <c r="L282" s="59">
        <v>0</v>
      </c>
      <c r="M282" s="59">
        <v>0</v>
      </c>
      <c r="N282" s="59">
        <v>210742</v>
      </c>
    </row>
    <row r="283" spans="1:14" ht="15" x14ac:dyDescent="0.3">
      <c r="A283" s="53" t="s">
        <v>299</v>
      </c>
      <c r="B283" s="53" t="s">
        <v>68</v>
      </c>
      <c r="C283" s="59">
        <v>1012925</v>
      </c>
      <c r="D283" s="59">
        <v>-16683</v>
      </c>
      <c r="E283" s="59">
        <v>0</v>
      </c>
      <c r="F283" s="59">
        <v>0</v>
      </c>
      <c r="G283" s="59">
        <v>0</v>
      </c>
      <c r="H283" s="59">
        <v>996242</v>
      </c>
      <c r="I283" s="59">
        <v>-356650</v>
      </c>
      <c r="J283" s="59">
        <v>639592</v>
      </c>
      <c r="K283" s="59">
        <v>0</v>
      </c>
      <c r="L283" s="59">
        <v>0</v>
      </c>
      <c r="M283" s="59">
        <v>0</v>
      </c>
      <c r="N283" s="59">
        <v>639592</v>
      </c>
    </row>
    <row r="284" spans="1:14" ht="15" x14ac:dyDescent="0.3">
      <c r="A284" s="53" t="s">
        <v>299</v>
      </c>
      <c r="B284" s="53" t="s">
        <v>69</v>
      </c>
      <c r="C284" s="59">
        <v>2039283</v>
      </c>
      <c r="D284" s="59">
        <v>-37363</v>
      </c>
      <c r="E284" s="59">
        <v>0</v>
      </c>
      <c r="F284" s="59">
        <v>0</v>
      </c>
      <c r="G284" s="59">
        <v>0</v>
      </c>
      <c r="H284" s="59">
        <v>2001920</v>
      </c>
      <c r="I284" s="59">
        <v>-1183130</v>
      </c>
      <c r="J284" s="59">
        <v>818790</v>
      </c>
      <c r="K284" s="59">
        <v>0</v>
      </c>
      <c r="L284" s="59">
        <v>0</v>
      </c>
      <c r="M284" s="59">
        <v>0</v>
      </c>
      <c r="N284" s="59">
        <v>818790</v>
      </c>
    </row>
    <row r="285" spans="1:14" ht="15" x14ac:dyDescent="0.3">
      <c r="A285" s="53" t="s">
        <v>299</v>
      </c>
      <c r="B285" s="53" t="s">
        <v>70</v>
      </c>
      <c r="C285" s="59">
        <v>3665738</v>
      </c>
      <c r="D285" s="59">
        <v>-173472</v>
      </c>
      <c r="E285" s="59">
        <v>0</v>
      </c>
      <c r="F285" s="59">
        <v>0</v>
      </c>
      <c r="G285" s="59">
        <v>0</v>
      </c>
      <c r="H285" s="59">
        <v>3492266</v>
      </c>
      <c r="I285" s="59">
        <v>-2246286</v>
      </c>
      <c r="J285" s="59">
        <v>1245980</v>
      </c>
      <c r="K285" s="59">
        <v>0</v>
      </c>
      <c r="L285" s="59">
        <v>0</v>
      </c>
      <c r="M285" s="59">
        <v>0</v>
      </c>
      <c r="N285" s="59">
        <v>1245980</v>
      </c>
    </row>
    <row r="286" spans="1:14" ht="15" x14ac:dyDescent="0.3">
      <c r="A286" s="53" t="s">
        <v>299</v>
      </c>
      <c r="B286" s="53" t="s">
        <v>71</v>
      </c>
      <c r="C286" s="59">
        <v>18255416</v>
      </c>
      <c r="D286" s="59">
        <v>-1408748</v>
      </c>
      <c r="E286" s="59">
        <v>0</v>
      </c>
      <c r="F286" s="59">
        <v>0</v>
      </c>
      <c r="G286" s="59">
        <v>0</v>
      </c>
      <c r="H286" s="59">
        <v>16846668</v>
      </c>
      <c r="I286" s="59">
        <v>-12873998</v>
      </c>
      <c r="J286" s="59">
        <v>3972670</v>
      </c>
      <c r="K286" s="59">
        <v>0</v>
      </c>
      <c r="L286" s="59">
        <v>0</v>
      </c>
      <c r="M286" s="59">
        <v>0</v>
      </c>
      <c r="N286" s="59">
        <v>3972670</v>
      </c>
    </row>
    <row r="287" spans="1:14" ht="15" x14ac:dyDescent="0.3">
      <c r="A287" s="53" t="s">
        <v>299</v>
      </c>
      <c r="B287" s="53" t="s">
        <v>39</v>
      </c>
      <c r="C287" s="59">
        <v>20135425</v>
      </c>
      <c r="D287" s="59">
        <v>-2152572</v>
      </c>
      <c r="E287" s="59">
        <v>0</v>
      </c>
      <c r="F287" s="59">
        <v>0</v>
      </c>
      <c r="G287" s="59">
        <v>0</v>
      </c>
      <c r="H287" s="59">
        <v>17982853</v>
      </c>
      <c r="I287" s="59">
        <v>-14351227</v>
      </c>
      <c r="J287" s="59">
        <v>3631626</v>
      </c>
      <c r="K287" s="59">
        <v>0</v>
      </c>
      <c r="L287" s="59">
        <v>0</v>
      </c>
      <c r="M287" s="59">
        <v>0</v>
      </c>
      <c r="N287" s="59">
        <v>3631626</v>
      </c>
    </row>
    <row r="288" spans="1:14" ht="15" x14ac:dyDescent="0.3">
      <c r="A288" s="53" t="s">
        <v>299</v>
      </c>
      <c r="B288" s="53" t="s">
        <v>40</v>
      </c>
      <c r="C288" s="59">
        <v>23413656</v>
      </c>
      <c r="D288" s="59">
        <v>-2267107</v>
      </c>
      <c r="E288" s="59">
        <v>0</v>
      </c>
      <c r="F288" s="59">
        <v>0</v>
      </c>
      <c r="G288" s="59">
        <v>0</v>
      </c>
      <c r="H288" s="59">
        <v>21146549</v>
      </c>
      <c r="I288" s="59">
        <v>-17942274</v>
      </c>
      <c r="J288" s="59">
        <v>3204275</v>
      </c>
      <c r="K288" s="59">
        <v>6116</v>
      </c>
      <c r="L288" s="59">
        <v>-2133</v>
      </c>
      <c r="M288" s="59">
        <v>3983</v>
      </c>
      <c r="N288" s="59">
        <v>3200292</v>
      </c>
    </row>
    <row r="289" spans="1:14" ht="15" x14ac:dyDescent="0.3">
      <c r="A289" s="53" t="s">
        <v>299</v>
      </c>
      <c r="B289" s="53" t="s">
        <v>41</v>
      </c>
      <c r="C289" s="59">
        <v>22346501</v>
      </c>
      <c r="D289" s="59">
        <v>-1876161</v>
      </c>
      <c r="E289" s="59">
        <v>0</v>
      </c>
      <c r="F289" s="59">
        <v>0</v>
      </c>
      <c r="G289" s="59">
        <v>0</v>
      </c>
      <c r="H289" s="59">
        <v>20470340</v>
      </c>
      <c r="I289" s="59">
        <v>-17977474</v>
      </c>
      <c r="J289" s="59">
        <v>2492866</v>
      </c>
      <c r="K289" s="59">
        <v>26683</v>
      </c>
      <c r="L289" s="59">
        <v>-12350</v>
      </c>
      <c r="M289" s="59">
        <v>14333</v>
      </c>
      <c r="N289" s="59">
        <v>2478533</v>
      </c>
    </row>
    <row r="290" spans="1:14" ht="15" x14ac:dyDescent="0.3">
      <c r="A290" s="53" t="s">
        <v>299</v>
      </c>
      <c r="B290" s="53" t="s">
        <v>42</v>
      </c>
      <c r="C290" s="59">
        <v>25352146</v>
      </c>
      <c r="D290" s="59">
        <v>-1380042</v>
      </c>
      <c r="E290" s="59">
        <v>0</v>
      </c>
      <c r="F290" s="59">
        <v>0</v>
      </c>
      <c r="G290" s="59">
        <v>0</v>
      </c>
      <c r="H290" s="59">
        <v>23972104</v>
      </c>
      <c r="I290" s="59">
        <v>-21133564</v>
      </c>
      <c r="J290" s="59">
        <v>2838540</v>
      </c>
      <c r="K290" s="59">
        <v>2</v>
      </c>
      <c r="L290" s="59">
        <v>0</v>
      </c>
      <c r="M290" s="59">
        <v>2</v>
      </c>
      <c r="N290" s="59">
        <v>2838538</v>
      </c>
    </row>
    <row r="291" spans="1:14" ht="15" x14ac:dyDescent="0.3">
      <c r="A291" s="53" t="s">
        <v>299</v>
      </c>
      <c r="B291" s="53" t="s">
        <v>43</v>
      </c>
      <c r="C291" s="59">
        <v>28138503</v>
      </c>
      <c r="D291" s="59">
        <v>-426042</v>
      </c>
      <c r="E291" s="59">
        <v>0</v>
      </c>
      <c r="F291" s="59">
        <v>0</v>
      </c>
      <c r="G291" s="59">
        <v>0</v>
      </c>
      <c r="H291" s="59">
        <v>27712461</v>
      </c>
      <c r="I291" s="59">
        <v>-25951794</v>
      </c>
      <c r="J291" s="59">
        <v>1760667</v>
      </c>
      <c r="K291" s="59">
        <v>147591</v>
      </c>
      <c r="L291" s="59">
        <v>-118837</v>
      </c>
      <c r="M291" s="59">
        <v>28754</v>
      </c>
      <c r="N291" s="59">
        <v>1731913</v>
      </c>
    </row>
    <row r="292" spans="1:14" ht="15" x14ac:dyDescent="0.3">
      <c r="A292" s="53" t="s">
        <v>299</v>
      </c>
      <c r="B292" s="53" t="s">
        <v>44</v>
      </c>
      <c r="C292" s="59">
        <v>28540468</v>
      </c>
      <c r="D292" s="59">
        <v>-422217</v>
      </c>
      <c r="E292" s="59">
        <v>0</v>
      </c>
      <c r="F292" s="59">
        <v>0</v>
      </c>
      <c r="G292" s="59">
        <v>0</v>
      </c>
      <c r="H292" s="59">
        <v>28118251</v>
      </c>
      <c r="I292" s="59">
        <v>-27647949</v>
      </c>
      <c r="J292" s="59">
        <v>470302</v>
      </c>
      <c r="K292" s="59">
        <v>6504563</v>
      </c>
      <c r="L292" s="59">
        <v>-5421317</v>
      </c>
      <c r="M292" s="59">
        <v>1083246</v>
      </c>
      <c r="N292" s="59">
        <v>-612944</v>
      </c>
    </row>
    <row r="293" spans="1:14" ht="15" x14ac:dyDescent="0.3">
      <c r="A293" s="53" t="s">
        <v>299</v>
      </c>
      <c r="B293" s="53" t="s">
        <v>45</v>
      </c>
      <c r="C293" s="59">
        <v>27688064</v>
      </c>
      <c r="D293" s="59">
        <v>-254817</v>
      </c>
      <c r="E293" s="59">
        <v>0</v>
      </c>
      <c r="F293" s="59">
        <v>0</v>
      </c>
      <c r="G293" s="59">
        <v>0</v>
      </c>
      <c r="H293" s="59">
        <v>27433247</v>
      </c>
      <c r="I293" s="59">
        <v>-27433247</v>
      </c>
      <c r="J293" s="59">
        <v>0</v>
      </c>
      <c r="K293" s="59">
        <v>240489</v>
      </c>
      <c r="L293" s="59">
        <v>-240489</v>
      </c>
      <c r="M293" s="59">
        <v>0</v>
      </c>
      <c r="N293" s="59">
        <v>0</v>
      </c>
    </row>
    <row r="294" spans="1:14" ht="15" x14ac:dyDescent="0.3">
      <c r="A294" s="53" t="s">
        <v>299</v>
      </c>
      <c r="B294" s="53" t="s">
        <v>46</v>
      </c>
      <c r="C294" s="59">
        <v>28660209</v>
      </c>
      <c r="D294" s="59">
        <v>-553190</v>
      </c>
      <c r="E294" s="59">
        <v>0</v>
      </c>
      <c r="F294" s="59">
        <v>0</v>
      </c>
      <c r="G294" s="59">
        <v>0</v>
      </c>
      <c r="H294" s="59">
        <v>28107019</v>
      </c>
      <c r="I294" s="59">
        <v>-28107019</v>
      </c>
      <c r="J294" s="59">
        <v>0</v>
      </c>
      <c r="K294" s="59">
        <v>517475</v>
      </c>
      <c r="L294" s="59">
        <v>-433247</v>
      </c>
      <c r="M294" s="59">
        <v>84228</v>
      </c>
      <c r="N294" s="59">
        <v>-84228</v>
      </c>
    </row>
    <row r="295" spans="1:14" ht="15" x14ac:dyDescent="0.3">
      <c r="A295" s="53" t="s">
        <v>299</v>
      </c>
      <c r="B295" s="53" t="s">
        <v>47</v>
      </c>
      <c r="C295" s="59">
        <v>31718684</v>
      </c>
      <c r="D295" s="59">
        <v>-948079</v>
      </c>
      <c r="E295" s="59">
        <v>0</v>
      </c>
      <c r="F295" s="59">
        <v>0</v>
      </c>
      <c r="G295" s="59">
        <v>0</v>
      </c>
      <c r="H295" s="59">
        <v>30770605</v>
      </c>
      <c r="I295" s="59">
        <v>-30770605</v>
      </c>
      <c r="J295" s="59">
        <v>0</v>
      </c>
      <c r="K295" s="59">
        <v>867444</v>
      </c>
      <c r="L295" s="59">
        <v>-826768</v>
      </c>
      <c r="M295" s="59">
        <v>40676</v>
      </c>
      <c r="N295" s="59">
        <v>-40676</v>
      </c>
    </row>
    <row r="296" spans="1:14" ht="15" x14ac:dyDescent="0.3">
      <c r="A296" s="53" t="s">
        <v>299</v>
      </c>
      <c r="B296" s="53" t="s">
        <v>48</v>
      </c>
      <c r="C296" s="59">
        <v>36410253</v>
      </c>
      <c r="D296" s="59">
        <v>-732219</v>
      </c>
      <c r="E296" s="59">
        <v>0</v>
      </c>
      <c r="F296" s="59">
        <v>0</v>
      </c>
      <c r="G296" s="59">
        <v>0</v>
      </c>
      <c r="H296" s="59">
        <v>35678034</v>
      </c>
      <c r="I296" s="59">
        <v>-35678034</v>
      </c>
      <c r="J296" s="59">
        <v>0</v>
      </c>
      <c r="K296" s="59">
        <v>7346372</v>
      </c>
      <c r="L296" s="59">
        <v>-7327621</v>
      </c>
      <c r="M296" s="59">
        <v>18751</v>
      </c>
      <c r="N296" s="59">
        <v>-18751</v>
      </c>
    </row>
    <row r="297" spans="1:14" ht="15" x14ac:dyDescent="0.3">
      <c r="A297" s="53" t="s">
        <v>299</v>
      </c>
      <c r="B297" s="53" t="s">
        <v>49</v>
      </c>
      <c r="C297" s="59">
        <v>39850661</v>
      </c>
      <c r="D297" s="59">
        <v>-2621894</v>
      </c>
      <c r="E297" s="59">
        <v>0</v>
      </c>
      <c r="F297" s="59">
        <v>0</v>
      </c>
      <c r="G297" s="59">
        <v>0</v>
      </c>
      <c r="H297" s="59">
        <v>37228767</v>
      </c>
      <c r="I297" s="59">
        <v>-37228767</v>
      </c>
      <c r="J297" s="59">
        <v>0</v>
      </c>
      <c r="K297" s="59">
        <v>10551511</v>
      </c>
      <c r="L297" s="59">
        <v>-10551511</v>
      </c>
      <c r="M297" s="59">
        <v>0</v>
      </c>
      <c r="N297" s="59">
        <v>0</v>
      </c>
    </row>
    <row r="298" spans="1:14" ht="15" x14ac:dyDescent="0.3">
      <c r="A298" s="53" t="s">
        <v>299</v>
      </c>
      <c r="B298" s="53" t="s">
        <v>50</v>
      </c>
      <c r="C298" s="59">
        <v>46106412</v>
      </c>
      <c r="D298" s="59">
        <v>-2827860</v>
      </c>
      <c r="E298" s="59">
        <v>0</v>
      </c>
      <c r="F298" s="59">
        <v>0</v>
      </c>
      <c r="G298" s="59">
        <v>0</v>
      </c>
      <c r="H298" s="59">
        <v>43278552</v>
      </c>
      <c r="I298" s="59">
        <v>-43278552</v>
      </c>
      <c r="J298" s="59">
        <v>0</v>
      </c>
      <c r="K298" s="59">
        <v>5245736</v>
      </c>
      <c r="L298" s="59">
        <v>-5240272</v>
      </c>
      <c r="M298" s="59">
        <v>5464</v>
      </c>
      <c r="N298" s="59">
        <v>-5464</v>
      </c>
    </row>
    <row r="299" spans="1:14" ht="15" x14ac:dyDescent="0.3">
      <c r="A299" s="53" t="s">
        <v>299</v>
      </c>
      <c r="B299" s="53" t="s">
        <v>51</v>
      </c>
      <c r="C299" s="59">
        <v>45441874</v>
      </c>
      <c r="D299" s="59">
        <v>-600684</v>
      </c>
      <c r="E299" s="59">
        <v>0</v>
      </c>
      <c r="F299" s="59">
        <v>0</v>
      </c>
      <c r="G299" s="59">
        <v>0</v>
      </c>
      <c r="H299" s="59">
        <v>44841190</v>
      </c>
      <c r="I299" s="59">
        <v>-44841190</v>
      </c>
      <c r="J299" s="59">
        <v>0</v>
      </c>
      <c r="K299" s="59">
        <v>4763751</v>
      </c>
      <c r="L299" s="59">
        <v>-4753555</v>
      </c>
      <c r="M299" s="59">
        <v>10196</v>
      </c>
      <c r="N299" s="59">
        <v>-10196</v>
      </c>
    </row>
    <row r="300" spans="1:14" ht="15" x14ac:dyDescent="0.3">
      <c r="A300" s="53" t="s">
        <v>299</v>
      </c>
      <c r="B300" s="53" t="s">
        <v>52</v>
      </c>
      <c r="C300" s="59">
        <v>37762015</v>
      </c>
      <c r="D300" s="59">
        <v>-1009603</v>
      </c>
      <c r="E300" s="59">
        <v>0</v>
      </c>
      <c r="F300" s="59">
        <v>0</v>
      </c>
      <c r="G300" s="59">
        <v>0</v>
      </c>
      <c r="H300" s="59">
        <v>36752412</v>
      </c>
      <c r="I300" s="59">
        <v>-36752412</v>
      </c>
      <c r="J300" s="59">
        <v>0</v>
      </c>
      <c r="K300" s="59">
        <v>6956351</v>
      </c>
      <c r="L300" s="59">
        <v>-6947061</v>
      </c>
      <c r="M300" s="59">
        <v>9290</v>
      </c>
      <c r="N300" s="59">
        <v>-9290</v>
      </c>
    </row>
    <row r="301" spans="1:14" ht="15" x14ac:dyDescent="0.3">
      <c r="A301" s="53" t="s">
        <v>299</v>
      </c>
      <c r="B301" s="53" t="s">
        <v>53</v>
      </c>
      <c r="C301" s="59">
        <v>37650821</v>
      </c>
      <c r="D301" s="59">
        <v>-924102</v>
      </c>
      <c r="E301" s="59">
        <v>0</v>
      </c>
      <c r="F301" s="59">
        <v>0</v>
      </c>
      <c r="G301" s="59">
        <v>0</v>
      </c>
      <c r="H301" s="59">
        <v>36726719</v>
      </c>
      <c r="I301" s="59">
        <v>-36726719</v>
      </c>
      <c r="J301" s="59">
        <v>0</v>
      </c>
      <c r="K301" s="59">
        <v>8222200</v>
      </c>
      <c r="L301" s="59">
        <v>-8207235</v>
      </c>
      <c r="M301" s="59">
        <v>14965</v>
      </c>
      <c r="N301" s="59">
        <v>-14965</v>
      </c>
    </row>
    <row r="302" spans="1:14" ht="15" x14ac:dyDescent="0.3">
      <c r="A302" s="53" t="s">
        <v>299</v>
      </c>
      <c r="B302" s="53" t="s">
        <v>54</v>
      </c>
      <c r="C302" s="59">
        <v>34759189</v>
      </c>
      <c r="D302" s="59">
        <v>-3047255</v>
      </c>
      <c r="E302" s="59">
        <v>0</v>
      </c>
      <c r="F302" s="59">
        <v>0</v>
      </c>
      <c r="G302" s="59">
        <v>0</v>
      </c>
      <c r="H302" s="59">
        <v>31711934</v>
      </c>
      <c r="I302" s="59">
        <v>-31711934</v>
      </c>
      <c r="J302" s="59">
        <v>0</v>
      </c>
      <c r="K302" s="59">
        <v>9201086</v>
      </c>
      <c r="L302" s="59">
        <v>-9191407</v>
      </c>
      <c r="M302" s="59">
        <v>9679</v>
      </c>
      <c r="N302" s="59">
        <v>-9679</v>
      </c>
    </row>
    <row r="303" spans="1:14" ht="15" x14ac:dyDescent="0.3">
      <c r="A303" s="53" t="s">
        <v>299</v>
      </c>
      <c r="B303" s="53" t="s">
        <v>55</v>
      </c>
      <c r="C303" s="59">
        <v>27891056</v>
      </c>
      <c r="D303" s="59">
        <v>-806331</v>
      </c>
      <c r="E303" s="59">
        <v>0</v>
      </c>
      <c r="F303" s="59">
        <v>0</v>
      </c>
      <c r="G303" s="59">
        <v>0</v>
      </c>
      <c r="H303" s="59">
        <v>27084725</v>
      </c>
      <c r="I303" s="59">
        <v>-27084725</v>
      </c>
      <c r="J303" s="59">
        <v>0</v>
      </c>
      <c r="K303" s="59">
        <v>4242653</v>
      </c>
      <c r="L303" s="59">
        <v>-4242653</v>
      </c>
      <c r="M303" s="59">
        <v>0</v>
      </c>
      <c r="N303" s="59">
        <v>0</v>
      </c>
    </row>
    <row r="304" spans="1:14" ht="15" x14ac:dyDescent="0.3">
      <c r="A304" s="53" t="s">
        <v>299</v>
      </c>
      <c r="B304" s="53" t="s">
        <v>56</v>
      </c>
      <c r="C304" s="59">
        <v>29928090</v>
      </c>
      <c r="D304" s="59">
        <v>-5884</v>
      </c>
      <c r="E304" s="59">
        <v>0</v>
      </c>
      <c r="F304" s="59">
        <v>0</v>
      </c>
      <c r="G304" s="59">
        <v>0</v>
      </c>
      <c r="H304" s="59">
        <v>29922206</v>
      </c>
      <c r="I304" s="59">
        <v>-29922206</v>
      </c>
      <c r="J304" s="59">
        <v>0</v>
      </c>
      <c r="K304" s="59">
        <v>3859762</v>
      </c>
      <c r="L304" s="59">
        <v>-3792203</v>
      </c>
      <c r="M304" s="59">
        <v>67559</v>
      </c>
      <c r="N304" s="59">
        <v>-67559</v>
      </c>
    </row>
    <row r="305" spans="1:14" ht="15" x14ac:dyDescent="0.3">
      <c r="A305" s="53" t="s">
        <v>299</v>
      </c>
      <c r="B305" s="53" t="s">
        <v>57</v>
      </c>
      <c r="C305" s="59">
        <v>29725049</v>
      </c>
      <c r="D305" s="59">
        <v>-415587</v>
      </c>
      <c r="E305" s="59">
        <v>0</v>
      </c>
      <c r="F305" s="59">
        <v>0</v>
      </c>
      <c r="G305" s="59">
        <v>0</v>
      </c>
      <c r="H305" s="59">
        <v>29309462</v>
      </c>
      <c r="I305" s="59">
        <v>-29309462</v>
      </c>
      <c r="J305" s="59">
        <v>0</v>
      </c>
      <c r="K305" s="59">
        <v>3004258</v>
      </c>
      <c r="L305" s="59">
        <v>-2983106</v>
      </c>
      <c r="M305" s="59">
        <v>21152</v>
      </c>
      <c r="N305" s="59">
        <v>-21152</v>
      </c>
    </row>
    <row r="306" spans="1:14" ht="15" x14ac:dyDescent="0.3">
      <c r="A306" s="53" t="s">
        <v>299</v>
      </c>
      <c r="B306" s="53" t="s">
        <v>58</v>
      </c>
      <c r="C306" s="59">
        <v>28944616</v>
      </c>
      <c r="D306" s="59">
        <v>-350102</v>
      </c>
      <c r="E306" s="59">
        <v>0</v>
      </c>
      <c r="F306" s="59">
        <v>0</v>
      </c>
      <c r="G306" s="59">
        <v>0</v>
      </c>
      <c r="H306" s="59">
        <v>28594514</v>
      </c>
      <c r="I306" s="59">
        <v>-28594514</v>
      </c>
      <c r="J306" s="59">
        <v>0</v>
      </c>
      <c r="K306" s="59">
        <v>2745049</v>
      </c>
      <c r="L306" s="59">
        <v>-2745049</v>
      </c>
      <c r="M306" s="59">
        <v>0</v>
      </c>
      <c r="N306" s="59">
        <v>0</v>
      </c>
    </row>
    <row r="307" spans="1:14" ht="15" x14ac:dyDescent="0.3">
      <c r="A307" s="53" t="s">
        <v>299</v>
      </c>
      <c r="B307" s="53" t="s">
        <v>59</v>
      </c>
      <c r="C307" s="59">
        <v>26672</v>
      </c>
      <c r="D307" s="59">
        <v>-1000</v>
      </c>
      <c r="E307" s="59">
        <v>0</v>
      </c>
      <c r="F307" s="59">
        <v>0</v>
      </c>
      <c r="G307" s="59">
        <v>0</v>
      </c>
      <c r="H307" s="59">
        <v>25672</v>
      </c>
      <c r="I307" s="59">
        <v>-25672</v>
      </c>
      <c r="J307" s="59">
        <v>0</v>
      </c>
      <c r="K307" s="59">
        <v>963942</v>
      </c>
      <c r="L307" s="59">
        <v>-963942</v>
      </c>
      <c r="M307" s="59">
        <v>0</v>
      </c>
      <c r="N307" s="59">
        <v>0</v>
      </c>
    </row>
    <row r="308" spans="1:14" ht="15" x14ac:dyDescent="0.3">
      <c r="A308" s="53" t="s">
        <v>299</v>
      </c>
      <c r="B308" s="53" t="s">
        <v>60</v>
      </c>
      <c r="C308" s="59">
        <v>0</v>
      </c>
      <c r="D308" s="59">
        <v>0</v>
      </c>
      <c r="E308" s="59">
        <v>0</v>
      </c>
      <c r="F308" s="59">
        <v>0</v>
      </c>
      <c r="G308" s="59">
        <v>0</v>
      </c>
      <c r="H308" s="59">
        <v>0</v>
      </c>
      <c r="I308" s="59">
        <v>0</v>
      </c>
      <c r="J308" s="59">
        <v>0</v>
      </c>
      <c r="K308" s="59">
        <v>471923</v>
      </c>
      <c r="L308" s="59">
        <v>-471923</v>
      </c>
      <c r="M308" s="59">
        <v>0</v>
      </c>
      <c r="N308" s="59">
        <v>0</v>
      </c>
    </row>
    <row r="309" spans="1:14" ht="15" x14ac:dyDescent="0.3">
      <c r="A309" s="53" t="s">
        <v>299</v>
      </c>
      <c r="B309" s="53" t="s">
        <v>89</v>
      </c>
      <c r="C309" s="59">
        <v>0</v>
      </c>
      <c r="D309" s="59">
        <v>0</v>
      </c>
      <c r="E309" s="59">
        <v>0</v>
      </c>
      <c r="F309" s="59">
        <v>0</v>
      </c>
      <c r="G309" s="59">
        <v>0</v>
      </c>
      <c r="H309" s="59">
        <v>0</v>
      </c>
      <c r="I309" s="59">
        <v>0</v>
      </c>
      <c r="J309" s="59">
        <v>0</v>
      </c>
      <c r="K309" s="59">
        <v>58987</v>
      </c>
      <c r="L309" s="59">
        <v>-58987</v>
      </c>
      <c r="M309" s="59">
        <v>0</v>
      </c>
      <c r="N309" s="59">
        <v>0</v>
      </c>
    </row>
    <row r="310" spans="1:14" ht="15" x14ac:dyDescent="0.3">
      <c r="A310" s="53" t="s">
        <v>299</v>
      </c>
      <c r="B310" s="53" t="s">
        <v>80</v>
      </c>
      <c r="C310" s="59">
        <v>19194</v>
      </c>
      <c r="D310" s="59">
        <v>11742</v>
      </c>
      <c r="E310" s="59">
        <v>0</v>
      </c>
      <c r="F310" s="59">
        <v>0</v>
      </c>
      <c r="G310" s="59">
        <v>0</v>
      </c>
      <c r="H310" s="59">
        <v>30936</v>
      </c>
      <c r="I310" s="59">
        <v>-30936</v>
      </c>
      <c r="J310" s="59">
        <v>0</v>
      </c>
      <c r="K310" s="59">
        <v>3589405</v>
      </c>
      <c r="L310" s="59">
        <v>-3589405</v>
      </c>
      <c r="M310" s="59">
        <v>0</v>
      </c>
      <c r="N310" s="59">
        <v>0</v>
      </c>
    </row>
    <row r="311" spans="1:14" ht="15" x14ac:dyDescent="0.3">
      <c r="A311" s="53" t="s">
        <v>299</v>
      </c>
      <c r="B311" s="53" t="s">
        <v>81</v>
      </c>
      <c r="C311" s="59">
        <v>0</v>
      </c>
      <c r="D311" s="59">
        <v>0</v>
      </c>
      <c r="E311" s="59">
        <v>0</v>
      </c>
      <c r="F311" s="59">
        <v>0</v>
      </c>
      <c r="G311" s="59">
        <v>0</v>
      </c>
      <c r="H311" s="59">
        <v>0</v>
      </c>
      <c r="I311" s="59">
        <v>0</v>
      </c>
      <c r="J311" s="59">
        <v>0</v>
      </c>
      <c r="K311" s="59">
        <v>75876</v>
      </c>
      <c r="L311" s="59">
        <v>-75876</v>
      </c>
      <c r="M311" s="59">
        <v>0</v>
      </c>
      <c r="N311" s="59">
        <v>0</v>
      </c>
    </row>
    <row r="312" spans="1:14" ht="15" x14ac:dyDescent="0.3">
      <c r="A312" s="53" t="s">
        <v>299</v>
      </c>
      <c r="B312" s="53" t="s">
        <v>118</v>
      </c>
      <c r="C312" s="59">
        <v>0</v>
      </c>
      <c r="D312" s="59">
        <v>0</v>
      </c>
      <c r="E312" s="59">
        <v>0</v>
      </c>
      <c r="F312" s="59">
        <v>0</v>
      </c>
      <c r="G312" s="59">
        <v>0</v>
      </c>
      <c r="H312" s="59">
        <v>0</v>
      </c>
      <c r="I312" s="59">
        <v>0</v>
      </c>
      <c r="J312" s="59">
        <v>0</v>
      </c>
      <c r="K312" s="59">
        <v>283241</v>
      </c>
      <c r="L312" s="59">
        <v>-283241</v>
      </c>
      <c r="M312" s="59">
        <v>0</v>
      </c>
      <c r="N312" s="59">
        <v>0</v>
      </c>
    </row>
    <row r="313" spans="1:14" ht="15" x14ac:dyDescent="0.3">
      <c r="A313" s="53" t="s">
        <v>299</v>
      </c>
      <c r="B313" s="53" t="s">
        <v>154</v>
      </c>
      <c r="C313" s="59">
        <v>0</v>
      </c>
      <c r="D313" s="59">
        <v>0</v>
      </c>
      <c r="E313" s="59">
        <v>0</v>
      </c>
      <c r="F313" s="59">
        <v>0</v>
      </c>
      <c r="G313" s="59">
        <v>0</v>
      </c>
      <c r="H313" s="59">
        <v>0</v>
      </c>
      <c r="I313" s="59">
        <v>0</v>
      </c>
      <c r="J313" s="59">
        <v>0</v>
      </c>
      <c r="K313" s="59">
        <v>7304</v>
      </c>
      <c r="L313" s="59">
        <v>-7304</v>
      </c>
      <c r="M313" s="59">
        <v>0</v>
      </c>
      <c r="N313" s="59">
        <v>0</v>
      </c>
    </row>
    <row r="314" spans="1:14" ht="15" x14ac:dyDescent="0.3">
      <c r="A314" s="53" t="s">
        <v>298</v>
      </c>
      <c r="B314" s="53" t="s">
        <v>40</v>
      </c>
      <c r="C314" s="59">
        <v>433669</v>
      </c>
      <c r="D314" s="59">
        <v>-433669</v>
      </c>
      <c r="E314" s="59">
        <v>0</v>
      </c>
      <c r="F314" s="59">
        <v>0</v>
      </c>
      <c r="G314" s="59">
        <v>0</v>
      </c>
      <c r="H314" s="59">
        <v>0</v>
      </c>
      <c r="I314" s="59">
        <v>0</v>
      </c>
      <c r="J314" s="59">
        <v>0</v>
      </c>
      <c r="K314" s="59">
        <v>0</v>
      </c>
      <c r="L314" s="59">
        <v>0</v>
      </c>
      <c r="M314" s="59">
        <v>0</v>
      </c>
      <c r="N314" s="59">
        <v>0</v>
      </c>
    </row>
    <row r="315" spans="1:14" ht="15" x14ac:dyDescent="0.3">
      <c r="A315" s="53" t="s">
        <v>298</v>
      </c>
      <c r="B315" s="53" t="s">
        <v>41</v>
      </c>
      <c r="C315" s="59">
        <v>4160761</v>
      </c>
      <c r="D315" s="59">
        <v>-15771</v>
      </c>
      <c r="E315" s="59">
        <v>0</v>
      </c>
      <c r="F315" s="59">
        <v>0</v>
      </c>
      <c r="G315" s="59">
        <v>0</v>
      </c>
      <c r="H315" s="59">
        <v>4144990</v>
      </c>
      <c r="I315" s="59">
        <v>-4098250</v>
      </c>
      <c r="J315" s="59">
        <v>46740</v>
      </c>
      <c r="K315" s="59">
        <v>7808</v>
      </c>
      <c r="L315" s="59">
        <v>-5918</v>
      </c>
      <c r="M315" s="59">
        <v>1890</v>
      </c>
      <c r="N315" s="59">
        <v>44850</v>
      </c>
    </row>
    <row r="316" spans="1:14" ht="15" x14ac:dyDescent="0.3">
      <c r="A316" s="53" t="s">
        <v>298</v>
      </c>
      <c r="B316" s="53" t="s">
        <v>42</v>
      </c>
      <c r="C316" s="59">
        <v>4083418</v>
      </c>
      <c r="D316" s="59">
        <v>-43932</v>
      </c>
      <c r="E316" s="59">
        <v>0</v>
      </c>
      <c r="F316" s="59">
        <v>0</v>
      </c>
      <c r="G316" s="59">
        <v>0</v>
      </c>
      <c r="H316" s="59">
        <v>4039486</v>
      </c>
      <c r="I316" s="59">
        <v>-3691207</v>
      </c>
      <c r="J316" s="59">
        <v>348279</v>
      </c>
      <c r="K316" s="59">
        <v>3</v>
      </c>
      <c r="L316" s="59">
        <v>0</v>
      </c>
      <c r="M316" s="59">
        <v>3</v>
      </c>
      <c r="N316" s="59">
        <v>348276</v>
      </c>
    </row>
    <row r="317" spans="1:14" ht="15" x14ac:dyDescent="0.3">
      <c r="A317" s="53" t="s">
        <v>298</v>
      </c>
      <c r="B317" s="53" t="s">
        <v>43</v>
      </c>
      <c r="C317" s="59">
        <v>3893491</v>
      </c>
      <c r="D317" s="59">
        <v>-52875</v>
      </c>
      <c r="E317" s="59">
        <v>0</v>
      </c>
      <c r="F317" s="59">
        <v>0</v>
      </c>
      <c r="G317" s="59">
        <v>0</v>
      </c>
      <c r="H317" s="59">
        <v>3840616</v>
      </c>
      <c r="I317" s="59">
        <v>-3651128</v>
      </c>
      <c r="J317" s="59">
        <v>189488</v>
      </c>
      <c r="K317" s="59">
        <v>93330</v>
      </c>
      <c r="L317" s="59">
        <v>-46371</v>
      </c>
      <c r="M317" s="59">
        <v>46959</v>
      </c>
      <c r="N317" s="59">
        <v>142529</v>
      </c>
    </row>
    <row r="318" spans="1:14" ht="15" x14ac:dyDescent="0.3">
      <c r="A318" s="53" t="s">
        <v>298</v>
      </c>
      <c r="B318" s="53" t="s">
        <v>44</v>
      </c>
      <c r="C318" s="59">
        <v>4167088</v>
      </c>
      <c r="D318" s="59">
        <v>-41835</v>
      </c>
      <c r="E318" s="59">
        <v>0</v>
      </c>
      <c r="F318" s="59">
        <v>0</v>
      </c>
      <c r="G318" s="59">
        <v>0</v>
      </c>
      <c r="H318" s="59">
        <v>4125253</v>
      </c>
      <c r="I318" s="59">
        <v>-3957366</v>
      </c>
      <c r="J318" s="59">
        <v>167887</v>
      </c>
      <c r="K318" s="59">
        <v>0</v>
      </c>
      <c r="L318" s="59">
        <v>0</v>
      </c>
      <c r="M318" s="59">
        <v>0</v>
      </c>
      <c r="N318" s="59">
        <v>167887</v>
      </c>
    </row>
    <row r="319" spans="1:14" ht="15" x14ac:dyDescent="0.3">
      <c r="A319" s="53" t="s">
        <v>298</v>
      </c>
      <c r="B319" s="53" t="s">
        <v>47</v>
      </c>
      <c r="C319" s="59">
        <v>5128453</v>
      </c>
      <c r="D319" s="59">
        <v>-10330</v>
      </c>
      <c r="E319" s="59">
        <v>0</v>
      </c>
      <c r="F319" s="59">
        <v>0</v>
      </c>
      <c r="G319" s="59">
        <v>0</v>
      </c>
      <c r="H319" s="59">
        <v>5118123</v>
      </c>
      <c r="I319" s="59">
        <v>-5118123</v>
      </c>
      <c r="J319" s="59">
        <v>0</v>
      </c>
      <c r="K319" s="59">
        <v>0</v>
      </c>
      <c r="L319" s="59">
        <v>0</v>
      </c>
      <c r="M319" s="59">
        <v>0</v>
      </c>
      <c r="N319" s="59">
        <v>0</v>
      </c>
    </row>
    <row r="320" spans="1:14" ht="15" x14ac:dyDescent="0.3">
      <c r="A320" s="53" t="s">
        <v>298</v>
      </c>
      <c r="B320" s="53" t="s">
        <v>48</v>
      </c>
      <c r="C320" s="59">
        <v>5580132</v>
      </c>
      <c r="D320" s="59">
        <v>-31854</v>
      </c>
      <c r="E320" s="59">
        <v>0</v>
      </c>
      <c r="F320" s="59">
        <v>0</v>
      </c>
      <c r="G320" s="59">
        <v>0</v>
      </c>
      <c r="H320" s="59">
        <v>5548278</v>
      </c>
      <c r="I320" s="59">
        <v>-5548278</v>
      </c>
      <c r="J320" s="59">
        <v>0</v>
      </c>
      <c r="K320" s="59">
        <v>14656</v>
      </c>
      <c r="L320" s="59">
        <v>-9604</v>
      </c>
      <c r="M320" s="59">
        <v>5052</v>
      </c>
      <c r="N320" s="59">
        <v>-5052</v>
      </c>
    </row>
    <row r="321" spans="1:14" ht="15" x14ac:dyDescent="0.3">
      <c r="A321" s="53" t="s">
        <v>298</v>
      </c>
      <c r="B321" s="53" t="s">
        <v>49</v>
      </c>
      <c r="C321" s="59">
        <v>4598986</v>
      </c>
      <c r="D321" s="59">
        <v>-29050</v>
      </c>
      <c r="E321" s="59">
        <v>0</v>
      </c>
      <c r="F321" s="59">
        <v>0</v>
      </c>
      <c r="G321" s="59">
        <v>0</v>
      </c>
      <c r="H321" s="59">
        <v>4569936</v>
      </c>
      <c r="I321" s="59">
        <v>-4569936</v>
      </c>
      <c r="J321" s="59">
        <v>0</v>
      </c>
      <c r="K321" s="59">
        <v>0</v>
      </c>
      <c r="L321" s="59">
        <v>0</v>
      </c>
      <c r="M321" s="59">
        <v>0</v>
      </c>
      <c r="N321" s="59">
        <v>0</v>
      </c>
    </row>
    <row r="322" spans="1:14" ht="15" x14ac:dyDescent="0.3">
      <c r="A322" s="53" t="s">
        <v>298</v>
      </c>
      <c r="B322" s="53" t="s">
        <v>50</v>
      </c>
      <c r="C322" s="59">
        <v>3739717</v>
      </c>
      <c r="D322" s="59">
        <v>-16356</v>
      </c>
      <c r="E322" s="59">
        <v>0</v>
      </c>
      <c r="F322" s="59">
        <v>0</v>
      </c>
      <c r="G322" s="59">
        <v>0</v>
      </c>
      <c r="H322" s="59">
        <v>3723361</v>
      </c>
      <c r="I322" s="59">
        <v>-3723361</v>
      </c>
      <c r="J322" s="59">
        <v>0</v>
      </c>
      <c r="K322" s="59">
        <v>0</v>
      </c>
      <c r="L322" s="59">
        <v>0</v>
      </c>
      <c r="M322" s="59">
        <v>0</v>
      </c>
      <c r="N322" s="59">
        <v>0</v>
      </c>
    </row>
    <row r="323" spans="1:14" ht="15" x14ac:dyDescent="0.3">
      <c r="A323" s="53" t="s">
        <v>298</v>
      </c>
      <c r="B323" s="53" t="s">
        <v>51</v>
      </c>
      <c r="C323" s="59">
        <v>3507424</v>
      </c>
      <c r="D323" s="59">
        <v>-7606</v>
      </c>
      <c r="E323" s="59">
        <v>0</v>
      </c>
      <c r="F323" s="59">
        <v>0</v>
      </c>
      <c r="G323" s="59">
        <v>0</v>
      </c>
      <c r="H323" s="59">
        <v>3499818</v>
      </c>
      <c r="I323" s="59">
        <v>-3499818</v>
      </c>
      <c r="J323" s="59">
        <v>0</v>
      </c>
      <c r="K323" s="59">
        <v>0</v>
      </c>
      <c r="L323" s="59">
        <v>0</v>
      </c>
      <c r="M323" s="59">
        <v>0</v>
      </c>
      <c r="N323" s="59">
        <v>0</v>
      </c>
    </row>
    <row r="324" spans="1:14" ht="15" x14ac:dyDescent="0.3">
      <c r="A324" s="53" t="s">
        <v>298</v>
      </c>
      <c r="B324" s="53" t="s">
        <v>52</v>
      </c>
      <c r="C324" s="59">
        <v>4959444</v>
      </c>
      <c r="D324" s="59">
        <v>-6946</v>
      </c>
      <c r="E324" s="59">
        <v>0</v>
      </c>
      <c r="F324" s="59">
        <v>0</v>
      </c>
      <c r="G324" s="59">
        <v>0</v>
      </c>
      <c r="H324" s="59">
        <v>4952498</v>
      </c>
      <c r="I324" s="59">
        <v>-4952498</v>
      </c>
      <c r="J324" s="59">
        <v>0</v>
      </c>
      <c r="K324" s="59">
        <v>0</v>
      </c>
      <c r="L324" s="59">
        <v>0</v>
      </c>
      <c r="M324" s="59">
        <v>0</v>
      </c>
      <c r="N324" s="59">
        <v>0</v>
      </c>
    </row>
    <row r="325" spans="1:14" ht="15" x14ac:dyDescent="0.3">
      <c r="A325" s="53" t="s">
        <v>297</v>
      </c>
      <c r="B325" s="53" t="s">
        <v>382</v>
      </c>
      <c r="C325" s="59">
        <v>8708</v>
      </c>
      <c r="D325" s="59">
        <v>0</v>
      </c>
      <c r="E325" s="59">
        <v>0</v>
      </c>
      <c r="F325" s="59">
        <v>0</v>
      </c>
      <c r="G325" s="59">
        <v>0</v>
      </c>
      <c r="H325" s="59">
        <v>8708</v>
      </c>
      <c r="I325" s="59">
        <v>0</v>
      </c>
      <c r="J325" s="59">
        <v>8708</v>
      </c>
      <c r="K325" s="59">
        <v>0</v>
      </c>
      <c r="L325" s="59">
        <v>0</v>
      </c>
      <c r="M325" s="59">
        <v>0</v>
      </c>
      <c r="N325" s="59">
        <v>8708</v>
      </c>
    </row>
    <row r="326" spans="1:14" ht="15" x14ac:dyDescent="0.3">
      <c r="A326" s="53" t="s">
        <v>297</v>
      </c>
      <c r="B326" s="53" t="s">
        <v>383</v>
      </c>
      <c r="C326" s="59">
        <v>1158</v>
      </c>
      <c r="D326" s="59">
        <v>0</v>
      </c>
      <c r="E326" s="59">
        <v>0</v>
      </c>
      <c r="F326" s="59">
        <v>0</v>
      </c>
      <c r="G326" s="59">
        <v>0</v>
      </c>
      <c r="H326" s="59">
        <v>1158</v>
      </c>
      <c r="I326" s="59">
        <v>-1000</v>
      </c>
      <c r="J326" s="59">
        <v>158</v>
      </c>
      <c r="K326" s="59">
        <v>0</v>
      </c>
      <c r="L326" s="59">
        <v>0</v>
      </c>
      <c r="M326" s="59">
        <v>0</v>
      </c>
      <c r="N326" s="59">
        <v>158</v>
      </c>
    </row>
    <row r="327" spans="1:14" ht="15" x14ac:dyDescent="0.3">
      <c r="A327" s="53" t="s">
        <v>297</v>
      </c>
      <c r="B327" s="53" t="s">
        <v>363</v>
      </c>
      <c r="C327" s="59">
        <v>1646</v>
      </c>
      <c r="D327" s="59">
        <v>0</v>
      </c>
      <c r="E327" s="59">
        <v>0</v>
      </c>
      <c r="F327" s="59">
        <v>0</v>
      </c>
      <c r="G327" s="59">
        <v>0</v>
      </c>
      <c r="H327" s="59">
        <v>1646</v>
      </c>
      <c r="I327" s="59">
        <v>-1000</v>
      </c>
      <c r="J327" s="59">
        <v>646</v>
      </c>
      <c r="K327" s="59">
        <v>0</v>
      </c>
      <c r="L327" s="59">
        <v>0</v>
      </c>
      <c r="M327" s="59">
        <v>0</v>
      </c>
      <c r="N327" s="59">
        <v>646</v>
      </c>
    </row>
    <row r="328" spans="1:14" ht="15" x14ac:dyDescent="0.3">
      <c r="A328" s="53" t="s">
        <v>297</v>
      </c>
      <c r="B328" s="53" t="s">
        <v>361</v>
      </c>
      <c r="C328" s="59">
        <v>7145</v>
      </c>
      <c r="D328" s="59">
        <v>0</v>
      </c>
      <c r="E328" s="59">
        <v>0</v>
      </c>
      <c r="F328" s="59">
        <v>0</v>
      </c>
      <c r="G328" s="59">
        <v>0</v>
      </c>
      <c r="H328" s="59">
        <v>7145</v>
      </c>
      <c r="I328" s="59">
        <v>-1000</v>
      </c>
      <c r="J328" s="59">
        <v>6145</v>
      </c>
      <c r="K328" s="59">
        <v>0</v>
      </c>
      <c r="L328" s="59">
        <v>0</v>
      </c>
      <c r="M328" s="59">
        <v>0</v>
      </c>
      <c r="N328" s="59">
        <v>6145</v>
      </c>
    </row>
    <row r="329" spans="1:14" ht="15" x14ac:dyDescent="0.3">
      <c r="A329" s="53" t="s">
        <v>297</v>
      </c>
      <c r="B329" s="53" t="s">
        <v>355</v>
      </c>
      <c r="C329" s="59">
        <v>13548</v>
      </c>
      <c r="D329" s="59">
        <v>0</v>
      </c>
      <c r="E329" s="59">
        <v>0</v>
      </c>
      <c r="F329" s="59">
        <v>0</v>
      </c>
      <c r="G329" s="59">
        <v>0</v>
      </c>
      <c r="H329" s="59">
        <v>13548</v>
      </c>
      <c r="I329" s="59">
        <v>-1000</v>
      </c>
      <c r="J329" s="59">
        <v>12548</v>
      </c>
      <c r="K329" s="59">
        <v>0</v>
      </c>
      <c r="L329" s="59">
        <v>0</v>
      </c>
      <c r="M329" s="59">
        <v>0</v>
      </c>
      <c r="N329" s="59">
        <v>12548</v>
      </c>
    </row>
    <row r="330" spans="1:14" ht="15" x14ac:dyDescent="0.3">
      <c r="A330" s="53" t="s">
        <v>297</v>
      </c>
      <c r="B330" s="53" t="s">
        <v>64</v>
      </c>
      <c r="C330" s="59">
        <v>14450</v>
      </c>
      <c r="D330" s="59">
        <v>0</v>
      </c>
      <c r="E330" s="59">
        <v>0</v>
      </c>
      <c r="F330" s="59">
        <v>0</v>
      </c>
      <c r="G330" s="59">
        <v>0</v>
      </c>
      <c r="H330" s="59">
        <v>14450</v>
      </c>
      <c r="I330" s="59">
        <v>-1000</v>
      </c>
      <c r="J330" s="59">
        <v>13450</v>
      </c>
      <c r="K330" s="59">
        <v>0</v>
      </c>
      <c r="L330" s="59">
        <v>0</v>
      </c>
      <c r="M330" s="59">
        <v>0</v>
      </c>
      <c r="N330" s="59">
        <v>13450</v>
      </c>
    </row>
    <row r="331" spans="1:14" ht="15" x14ac:dyDescent="0.3">
      <c r="A331" s="53" t="s">
        <v>297</v>
      </c>
      <c r="B331" s="53" t="s">
        <v>65</v>
      </c>
      <c r="C331" s="59">
        <v>27892</v>
      </c>
      <c r="D331" s="59">
        <v>0</v>
      </c>
      <c r="E331" s="59">
        <v>0</v>
      </c>
      <c r="F331" s="59">
        <v>0</v>
      </c>
      <c r="G331" s="59">
        <v>0</v>
      </c>
      <c r="H331" s="59">
        <v>27892</v>
      </c>
      <c r="I331" s="59">
        <v>-1000</v>
      </c>
      <c r="J331" s="59">
        <v>26892</v>
      </c>
      <c r="K331" s="59">
        <v>0</v>
      </c>
      <c r="L331" s="59">
        <v>0</v>
      </c>
      <c r="M331" s="59">
        <v>0</v>
      </c>
      <c r="N331" s="59">
        <v>26892</v>
      </c>
    </row>
    <row r="332" spans="1:14" ht="15" x14ac:dyDescent="0.3">
      <c r="A332" s="53" t="s">
        <v>297</v>
      </c>
      <c r="B332" s="53" t="s">
        <v>66</v>
      </c>
      <c r="C332" s="59">
        <v>52448</v>
      </c>
      <c r="D332" s="59">
        <v>-2969</v>
      </c>
      <c r="E332" s="59">
        <v>0</v>
      </c>
      <c r="F332" s="59">
        <v>0</v>
      </c>
      <c r="G332" s="59">
        <v>0</v>
      </c>
      <c r="H332" s="59">
        <v>49479</v>
      </c>
      <c r="I332" s="59">
        <v>-1000</v>
      </c>
      <c r="J332" s="59">
        <v>48479</v>
      </c>
      <c r="K332" s="59">
        <v>0</v>
      </c>
      <c r="L332" s="59">
        <v>0</v>
      </c>
      <c r="M332" s="59">
        <v>0</v>
      </c>
      <c r="N332" s="59">
        <v>48479</v>
      </c>
    </row>
    <row r="333" spans="1:14" ht="15" x14ac:dyDescent="0.3">
      <c r="A333" s="53" t="s">
        <v>297</v>
      </c>
      <c r="B333" s="53" t="s">
        <v>38</v>
      </c>
      <c r="C333" s="59">
        <v>35671</v>
      </c>
      <c r="D333" s="59">
        <v>-3037</v>
      </c>
      <c r="E333" s="59">
        <v>0</v>
      </c>
      <c r="F333" s="59">
        <v>0</v>
      </c>
      <c r="G333" s="59">
        <v>0</v>
      </c>
      <c r="H333" s="59">
        <v>32634</v>
      </c>
      <c r="I333" s="59">
        <v>-1285</v>
      </c>
      <c r="J333" s="59">
        <v>31349</v>
      </c>
      <c r="K333" s="59">
        <v>0</v>
      </c>
      <c r="L333" s="59">
        <v>0</v>
      </c>
      <c r="M333" s="59">
        <v>0</v>
      </c>
      <c r="N333" s="59">
        <v>31349</v>
      </c>
    </row>
    <row r="334" spans="1:14" ht="15" x14ac:dyDescent="0.3">
      <c r="A334" s="53" t="s">
        <v>297</v>
      </c>
      <c r="B334" s="53" t="s">
        <v>67</v>
      </c>
      <c r="C334" s="59">
        <v>39319</v>
      </c>
      <c r="D334" s="59">
        <v>-1871</v>
      </c>
      <c r="E334" s="59">
        <v>0</v>
      </c>
      <c r="F334" s="59">
        <v>0</v>
      </c>
      <c r="G334" s="59">
        <v>0</v>
      </c>
      <c r="H334" s="59">
        <v>37448</v>
      </c>
      <c r="I334" s="59">
        <v>-7612</v>
      </c>
      <c r="J334" s="59">
        <v>29836</v>
      </c>
      <c r="K334" s="59">
        <v>0</v>
      </c>
      <c r="L334" s="59">
        <v>0</v>
      </c>
      <c r="M334" s="59">
        <v>0</v>
      </c>
      <c r="N334" s="59">
        <v>29836</v>
      </c>
    </row>
    <row r="335" spans="1:14" ht="15" x14ac:dyDescent="0.3">
      <c r="A335" s="53" t="s">
        <v>297</v>
      </c>
      <c r="B335" s="53" t="s">
        <v>68</v>
      </c>
      <c r="C335" s="59">
        <v>193078</v>
      </c>
      <c r="D335" s="59">
        <v>-1750</v>
      </c>
      <c r="E335" s="59">
        <v>0</v>
      </c>
      <c r="F335" s="59">
        <v>0</v>
      </c>
      <c r="G335" s="59">
        <v>0</v>
      </c>
      <c r="H335" s="59">
        <v>191328</v>
      </c>
      <c r="I335" s="59">
        <v>-38911</v>
      </c>
      <c r="J335" s="59">
        <v>152417</v>
      </c>
      <c r="K335" s="59">
        <v>0</v>
      </c>
      <c r="L335" s="59">
        <v>0</v>
      </c>
      <c r="M335" s="59">
        <v>0</v>
      </c>
      <c r="N335" s="59">
        <v>152417</v>
      </c>
    </row>
    <row r="336" spans="1:14" ht="15" x14ac:dyDescent="0.3">
      <c r="A336" s="53" t="s">
        <v>297</v>
      </c>
      <c r="B336" s="53" t="s">
        <v>69</v>
      </c>
      <c r="C336" s="59">
        <v>257801</v>
      </c>
      <c r="D336" s="59">
        <v>-2355</v>
      </c>
      <c r="E336" s="59">
        <v>0</v>
      </c>
      <c r="F336" s="59">
        <v>0</v>
      </c>
      <c r="G336" s="59">
        <v>0</v>
      </c>
      <c r="H336" s="59">
        <v>255446</v>
      </c>
      <c r="I336" s="59">
        <v>-89237</v>
      </c>
      <c r="J336" s="59">
        <v>166209</v>
      </c>
      <c r="K336" s="59">
        <v>0</v>
      </c>
      <c r="L336" s="59">
        <v>0</v>
      </c>
      <c r="M336" s="59">
        <v>0</v>
      </c>
      <c r="N336" s="59">
        <v>166209</v>
      </c>
    </row>
    <row r="337" spans="1:14" ht="15" x14ac:dyDescent="0.3">
      <c r="A337" s="53" t="s">
        <v>297</v>
      </c>
      <c r="B337" s="53" t="s">
        <v>70</v>
      </c>
      <c r="C337" s="59">
        <v>649828</v>
      </c>
      <c r="D337" s="59">
        <v>-17714</v>
      </c>
      <c r="E337" s="59">
        <v>0</v>
      </c>
      <c r="F337" s="59">
        <v>0</v>
      </c>
      <c r="G337" s="59">
        <v>0</v>
      </c>
      <c r="H337" s="59">
        <v>632114</v>
      </c>
      <c r="I337" s="59">
        <v>-302976</v>
      </c>
      <c r="J337" s="59">
        <v>329138</v>
      </c>
      <c r="K337" s="59">
        <v>0</v>
      </c>
      <c r="L337" s="59">
        <v>0</v>
      </c>
      <c r="M337" s="59">
        <v>0</v>
      </c>
      <c r="N337" s="59">
        <v>329138</v>
      </c>
    </row>
    <row r="338" spans="1:14" ht="15" x14ac:dyDescent="0.3">
      <c r="A338" s="53" t="s">
        <v>297</v>
      </c>
      <c r="B338" s="53" t="s">
        <v>71</v>
      </c>
      <c r="C338" s="59">
        <v>3388094</v>
      </c>
      <c r="D338" s="59">
        <v>-57105</v>
      </c>
      <c r="E338" s="59">
        <v>0</v>
      </c>
      <c r="F338" s="59">
        <v>0</v>
      </c>
      <c r="G338" s="59">
        <v>0</v>
      </c>
      <c r="H338" s="59">
        <v>3330989</v>
      </c>
      <c r="I338" s="59">
        <v>-2665902</v>
      </c>
      <c r="J338" s="59">
        <v>665087</v>
      </c>
      <c r="K338" s="59">
        <v>0</v>
      </c>
      <c r="L338" s="59">
        <v>0</v>
      </c>
      <c r="M338" s="59">
        <v>0</v>
      </c>
      <c r="N338" s="59">
        <v>665087</v>
      </c>
    </row>
    <row r="339" spans="1:14" ht="15" x14ac:dyDescent="0.3">
      <c r="A339" s="53" t="s">
        <v>297</v>
      </c>
      <c r="B339" s="53" t="s">
        <v>39</v>
      </c>
      <c r="C339" s="59">
        <v>3251941</v>
      </c>
      <c r="D339" s="59">
        <v>-12436</v>
      </c>
      <c r="E339" s="59">
        <v>0</v>
      </c>
      <c r="F339" s="59">
        <v>0</v>
      </c>
      <c r="G339" s="59">
        <v>0</v>
      </c>
      <c r="H339" s="59">
        <v>3239505</v>
      </c>
      <c r="I339" s="59">
        <v>-2671236</v>
      </c>
      <c r="J339" s="59">
        <v>568269</v>
      </c>
      <c r="K339" s="59">
        <v>0</v>
      </c>
      <c r="L339" s="59">
        <v>0</v>
      </c>
      <c r="M339" s="59">
        <v>0</v>
      </c>
      <c r="N339" s="59">
        <v>568269</v>
      </c>
    </row>
    <row r="340" spans="1:14" ht="15" x14ac:dyDescent="0.3">
      <c r="A340" s="53" t="s">
        <v>297</v>
      </c>
      <c r="B340" s="53" t="s">
        <v>40</v>
      </c>
      <c r="C340" s="59">
        <v>3349409</v>
      </c>
      <c r="D340" s="59">
        <v>-9765</v>
      </c>
      <c r="E340" s="59">
        <v>0</v>
      </c>
      <c r="F340" s="59">
        <v>0</v>
      </c>
      <c r="G340" s="59">
        <v>0</v>
      </c>
      <c r="H340" s="59">
        <v>3339644</v>
      </c>
      <c r="I340" s="59">
        <v>-3296121</v>
      </c>
      <c r="J340" s="59">
        <v>43523</v>
      </c>
      <c r="K340" s="59">
        <v>0</v>
      </c>
      <c r="L340" s="59">
        <v>0</v>
      </c>
      <c r="M340" s="59">
        <v>0</v>
      </c>
      <c r="N340" s="59">
        <v>43523</v>
      </c>
    </row>
    <row r="341" spans="1:14" ht="15" x14ac:dyDescent="0.3">
      <c r="A341" s="53" t="s">
        <v>296</v>
      </c>
      <c r="B341" s="53" t="s">
        <v>41</v>
      </c>
      <c r="C341" s="59">
        <v>3616</v>
      </c>
      <c r="D341" s="59">
        <v>0</v>
      </c>
      <c r="E341" s="59">
        <v>0</v>
      </c>
      <c r="F341" s="59">
        <v>0</v>
      </c>
      <c r="G341" s="59">
        <v>0</v>
      </c>
      <c r="H341" s="59">
        <v>3616</v>
      </c>
      <c r="I341" s="59">
        <v>-3616</v>
      </c>
      <c r="J341" s="59">
        <v>0</v>
      </c>
      <c r="K341" s="59">
        <v>0</v>
      </c>
      <c r="L341" s="59">
        <v>0</v>
      </c>
      <c r="M341" s="59">
        <v>0</v>
      </c>
      <c r="N341" s="59">
        <v>0</v>
      </c>
    </row>
    <row r="342" spans="1:14" ht="15" x14ac:dyDescent="0.3">
      <c r="A342" s="53" t="s">
        <v>296</v>
      </c>
      <c r="B342" s="53" t="s">
        <v>42</v>
      </c>
      <c r="C342" s="59">
        <v>3730</v>
      </c>
      <c r="D342" s="59">
        <v>0</v>
      </c>
      <c r="E342" s="59">
        <v>0</v>
      </c>
      <c r="F342" s="59">
        <v>0</v>
      </c>
      <c r="G342" s="59">
        <v>0</v>
      </c>
      <c r="H342" s="59">
        <v>3730</v>
      </c>
      <c r="I342" s="59">
        <v>-3730</v>
      </c>
      <c r="J342" s="59">
        <v>0</v>
      </c>
      <c r="K342" s="59">
        <v>0</v>
      </c>
      <c r="L342" s="59">
        <v>0</v>
      </c>
      <c r="M342" s="59">
        <v>0</v>
      </c>
      <c r="N342" s="59">
        <v>0</v>
      </c>
    </row>
    <row r="343" spans="1:14" ht="15" x14ac:dyDescent="0.3">
      <c r="A343" s="53" t="s">
        <v>296</v>
      </c>
      <c r="B343" s="53" t="s">
        <v>45</v>
      </c>
      <c r="C343" s="59">
        <v>1029</v>
      </c>
      <c r="D343" s="59">
        <v>0</v>
      </c>
      <c r="E343" s="59">
        <v>0</v>
      </c>
      <c r="F343" s="59">
        <v>0</v>
      </c>
      <c r="G343" s="59">
        <v>0</v>
      </c>
      <c r="H343" s="59">
        <v>1029</v>
      </c>
      <c r="I343" s="59">
        <v>-1029</v>
      </c>
      <c r="J343" s="59">
        <v>0</v>
      </c>
      <c r="K343" s="59">
        <v>0</v>
      </c>
      <c r="L343" s="59">
        <v>0</v>
      </c>
      <c r="M343" s="59">
        <v>0</v>
      </c>
      <c r="N343" s="59">
        <v>0</v>
      </c>
    </row>
    <row r="344" spans="1:14" ht="15" x14ac:dyDescent="0.3">
      <c r="A344" s="53" t="s">
        <v>296</v>
      </c>
      <c r="B344" s="53" t="s">
        <v>47</v>
      </c>
      <c r="C344" s="59">
        <v>3668</v>
      </c>
      <c r="D344" s="59">
        <v>0</v>
      </c>
      <c r="E344" s="59">
        <v>0</v>
      </c>
      <c r="F344" s="59">
        <v>0</v>
      </c>
      <c r="G344" s="59">
        <v>0</v>
      </c>
      <c r="H344" s="59">
        <v>3668</v>
      </c>
      <c r="I344" s="59">
        <v>-3668</v>
      </c>
      <c r="J344" s="59">
        <v>0</v>
      </c>
      <c r="K344" s="59">
        <v>0</v>
      </c>
      <c r="L344" s="59">
        <v>0</v>
      </c>
      <c r="M344" s="59">
        <v>0</v>
      </c>
      <c r="N344" s="59">
        <v>0</v>
      </c>
    </row>
    <row r="345" spans="1:14" ht="15" x14ac:dyDescent="0.3">
      <c r="A345" s="53" t="s">
        <v>296</v>
      </c>
      <c r="B345" s="53" t="s">
        <v>48</v>
      </c>
      <c r="C345" s="59">
        <v>6973</v>
      </c>
      <c r="D345" s="59">
        <v>0</v>
      </c>
      <c r="E345" s="59">
        <v>0</v>
      </c>
      <c r="F345" s="59">
        <v>0</v>
      </c>
      <c r="G345" s="59">
        <v>0</v>
      </c>
      <c r="H345" s="59">
        <v>6973</v>
      </c>
      <c r="I345" s="59">
        <v>-6973</v>
      </c>
      <c r="J345" s="59">
        <v>0</v>
      </c>
      <c r="K345" s="59">
        <v>0</v>
      </c>
      <c r="L345" s="59">
        <v>0</v>
      </c>
      <c r="M345" s="59">
        <v>0</v>
      </c>
      <c r="N345" s="59">
        <v>0</v>
      </c>
    </row>
    <row r="346" spans="1:14" ht="15" x14ac:dyDescent="0.3">
      <c r="A346" s="53" t="s">
        <v>295</v>
      </c>
      <c r="B346" s="53" t="s">
        <v>43</v>
      </c>
      <c r="C346" s="59">
        <v>3045</v>
      </c>
      <c r="D346" s="59">
        <v>0</v>
      </c>
      <c r="E346" s="59">
        <v>0</v>
      </c>
      <c r="F346" s="59">
        <v>0</v>
      </c>
      <c r="G346" s="59">
        <v>0</v>
      </c>
      <c r="H346" s="59">
        <v>3045</v>
      </c>
      <c r="I346" s="59">
        <v>-3045</v>
      </c>
      <c r="J346" s="59">
        <v>0</v>
      </c>
      <c r="K346" s="59">
        <v>0</v>
      </c>
      <c r="L346" s="59">
        <v>0</v>
      </c>
      <c r="M346" s="59">
        <v>0</v>
      </c>
      <c r="N346" s="59">
        <v>0</v>
      </c>
    </row>
    <row r="347" spans="1:14" ht="15" x14ac:dyDescent="0.3">
      <c r="A347" s="53" t="s">
        <v>295</v>
      </c>
      <c r="B347" s="53" t="s">
        <v>44</v>
      </c>
      <c r="C347" s="59">
        <v>1649</v>
      </c>
      <c r="D347" s="59">
        <v>0</v>
      </c>
      <c r="E347" s="59">
        <v>0</v>
      </c>
      <c r="F347" s="59">
        <v>0</v>
      </c>
      <c r="G347" s="59">
        <v>0</v>
      </c>
      <c r="H347" s="59">
        <v>1649</v>
      </c>
      <c r="I347" s="59">
        <v>-1649</v>
      </c>
      <c r="J347" s="59">
        <v>0</v>
      </c>
      <c r="K347" s="59">
        <v>0</v>
      </c>
      <c r="L347" s="59">
        <v>0</v>
      </c>
      <c r="M347" s="59">
        <v>0</v>
      </c>
      <c r="N347" s="59">
        <v>0</v>
      </c>
    </row>
    <row r="348" spans="1:14" ht="15" x14ac:dyDescent="0.3">
      <c r="A348" s="53" t="s">
        <v>294</v>
      </c>
      <c r="B348" s="53" t="s">
        <v>382</v>
      </c>
      <c r="C348" s="59">
        <v>2316</v>
      </c>
      <c r="D348" s="59">
        <v>0</v>
      </c>
      <c r="E348" s="59">
        <v>0</v>
      </c>
      <c r="F348" s="59">
        <v>0</v>
      </c>
      <c r="G348" s="59">
        <v>0</v>
      </c>
      <c r="H348" s="59">
        <v>2316</v>
      </c>
      <c r="I348" s="59">
        <v>0</v>
      </c>
      <c r="J348" s="59">
        <v>2316</v>
      </c>
      <c r="K348" s="59">
        <v>0</v>
      </c>
      <c r="L348" s="59">
        <v>0</v>
      </c>
      <c r="M348" s="59">
        <v>0</v>
      </c>
      <c r="N348" s="59">
        <v>2316</v>
      </c>
    </row>
    <row r="349" spans="1:14" ht="15" x14ac:dyDescent="0.3">
      <c r="A349" s="53" t="s">
        <v>294</v>
      </c>
      <c r="B349" s="53" t="s">
        <v>383</v>
      </c>
      <c r="C349" s="59">
        <v>5214</v>
      </c>
      <c r="D349" s="59">
        <v>0</v>
      </c>
      <c r="E349" s="59">
        <v>0</v>
      </c>
      <c r="F349" s="59">
        <v>0</v>
      </c>
      <c r="G349" s="59">
        <v>0</v>
      </c>
      <c r="H349" s="59">
        <v>5214</v>
      </c>
      <c r="I349" s="59">
        <v>-1000</v>
      </c>
      <c r="J349" s="59">
        <v>4214</v>
      </c>
      <c r="K349" s="59">
        <v>0</v>
      </c>
      <c r="L349" s="59">
        <v>0</v>
      </c>
      <c r="M349" s="59">
        <v>0</v>
      </c>
      <c r="N349" s="59">
        <v>4214</v>
      </c>
    </row>
    <row r="350" spans="1:14" ht="15" x14ac:dyDescent="0.3">
      <c r="A350" s="53" t="s">
        <v>294</v>
      </c>
      <c r="B350" s="53" t="s">
        <v>363</v>
      </c>
      <c r="C350" s="59">
        <v>25018</v>
      </c>
      <c r="D350" s="59">
        <v>0</v>
      </c>
      <c r="E350" s="59">
        <v>0</v>
      </c>
      <c r="F350" s="59">
        <v>0</v>
      </c>
      <c r="G350" s="59">
        <v>0</v>
      </c>
      <c r="H350" s="59">
        <v>25018</v>
      </c>
      <c r="I350" s="59">
        <v>-1000</v>
      </c>
      <c r="J350" s="59">
        <v>24018</v>
      </c>
      <c r="K350" s="59">
        <v>0</v>
      </c>
      <c r="L350" s="59">
        <v>0</v>
      </c>
      <c r="M350" s="59">
        <v>0</v>
      </c>
      <c r="N350" s="59">
        <v>24018</v>
      </c>
    </row>
    <row r="351" spans="1:14" ht="15" x14ac:dyDescent="0.3">
      <c r="A351" s="53" t="s">
        <v>294</v>
      </c>
      <c r="B351" s="53" t="s">
        <v>361</v>
      </c>
      <c r="C351" s="59">
        <v>5781</v>
      </c>
      <c r="D351" s="59">
        <v>0</v>
      </c>
      <c r="E351" s="59">
        <v>0</v>
      </c>
      <c r="F351" s="59">
        <v>0</v>
      </c>
      <c r="G351" s="59">
        <v>0</v>
      </c>
      <c r="H351" s="59">
        <v>5781</v>
      </c>
      <c r="I351" s="59">
        <v>-1000</v>
      </c>
      <c r="J351" s="59">
        <v>4781</v>
      </c>
      <c r="K351" s="59">
        <v>0</v>
      </c>
      <c r="L351" s="59">
        <v>0</v>
      </c>
      <c r="M351" s="59">
        <v>0</v>
      </c>
      <c r="N351" s="59">
        <v>4781</v>
      </c>
    </row>
    <row r="352" spans="1:14" ht="15" x14ac:dyDescent="0.3">
      <c r="A352" s="53" t="s">
        <v>294</v>
      </c>
      <c r="B352" s="53" t="s">
        <v>64</v>
      </c>
      <c r="C352" s="59">
        <v>21004</v>
      </c>
      <c r="D352" s="59">
        <v>0</v>
      </c>
      <c r="E352" s="59">
        <v>0</v>
      </c>
      <c r="F352" s="59">
        <v>0</v>
      </c>
      <c r="G352" s="59">
        <v>0</v>
      </c>
      <c r="H352" s="59">
        <v>21004</v>
      </c>
      <c r="I352" s="59">
        <v>-1000</v>
      </c>
      <c r="J352" s="59">
        <v>20004</v>
      </c>
      <c r="K352" s="59">
        <v>0</v>
      </c>
      <c r="L352" s="59">
        <v>0</v>
      </c>
      <c r="M352" s="59">
        <v>0</v>
      </c>
      <c r="N352" s="59">
        <v>20004</v>
      </c>
    </row>
    <row r="353" spans="1:14" ht="15" x14ac:dyDescent="0.3">
      <c r="A353" s="53" t="s">
        <v>294</v>
      </c>
      <c r="B353" s="53" t="s">
        <v>65</v>
      </c>
      <c r="C353" s="59">
        <v>36306</v>
      </c>
      <c r="D353" s="59">
        <v>0</v>
      </c>
      <c r="E353" s="59">
        <v>0</v>
      </c>
      <c r="F353" s="59">
        <v>0</v>
      </c>
      <c r="G353" s="59">
        <v>0</v>
      </c>
      <c r="H353" s="59">
        <v>36306</v>
      </c>
      <c r="I353" s="59">
        <v>-1000</v>
      </c>
      <c r="J353" s="59">
        <v>35306</v>
      </c>
      <c r="K353" s="59">
        <v>0</v>
      </c>
      <c r="L353" s="59">
        <v>0</v>
      </c>
      <c r="M353" s="59">
        <v>0</v>
      </c>
      <c r="N353" s="59">
        <v>35306</v>
      </c>
    </row>
    <row r="354" spans="1:14" ht="15" x14ac:dyDescent="0.3">
      <c r="A354" s="53" t="s">
        <v>294</v>
      </c>
      <c r="B354" s="53" t="s">
        <v>66</v>
      </c>
      <c r="C354" s="59">
        <v>50776</v>
      </c>
      <c r="D354" s="59">
        <v>-1590</v>
      </c>
      <c r="E354" s="59">
        <v>0</v>
      </c>
      <c r="F354" s="59">
        <v>0</v>
      </c>
      <c r="G354" s="59">
        <v>0</v>
      </c>
      <c r="H354" s="59">
        <v>49186</v>
      </c>
      <c r="I354" s="59">
        <v>-1000</v>
      </c>
      <c r="J354" s="59">
        <v>48186</v>
      </c>
      <c r="K354" s="59">
        <v>0</v>
      </c>
      <c r="L354" s="59">
        <v>0</v>
      </c>
      <c r="M354" s="59">
        <v>0</v>
      </c>
      <c r="N354" s="59">
        <v>48186</v>
      </c>
    </row>
    <row r="355" spans="1:14" ht="15" x14ac:dyDescent="0.3">
      <c r="A355" s="53" t="s">
        <v>294</v>
      </c>
      <c r="B355" s="53" t="s">
        <v>38</v>
      </c>
      <c r="C355" s="59">
        <v>44856</v>
      </c>
      <c r="D355" s="59">
        <v>0</v>
      </c>
      <c r="E355" s="59">
        <v>0</v>
      </c>
      <c r="F355" s="59">
        <v>0</v>
      </c>
      <c r="G355" s="59">
        <v>0</v>
      </c>
      <c r="H355" s="59">
        <v>44856</v>
      </c>
      <c r="I355" s="59">
        <v>-1000</v>
      </c>
      <c r="J355" s="59">
        <v>43856</v>
      </c>
      <c r="K355" s="59">
        <v>0</v>
      </c>
      <c r="L355" s="59">
        <v>0</v>
      </c>
      <c r="M355" s="59">
        <v>0</v>
      </c>
      <c r="N355" s="59">
        <v>43856</v>
      </c>
    </row>
    <row r="356" spans="1:14" ht="15" x14ac:dyDescent="0.3">
      <c r="A356" s="53" t="s">
        <v>294</v>
      </c>
      <c r="B356" s="53" t="s">
        <v>67</v>
      </c>
      <c r="C356" s="59">
        <v>69777</v>
      </c>
      <c r="D356" s="59">
        <v>-102</v>
      </c>
      <c r="E356" s="59">
        <v>0</v>
      </c>
      <c r="F356" s="59">
        <v>0</v>
      </c>
      <c r="G356" s="59">
        <v>0</v>
      </c>
      <c r="H356" s="59">
        <v>69675</v>
      </c>
      <c r="I356" s="59">
        <v>-9406</v>
      </c>
      <c r="J356" s="59">
        <v>60269</v>
      </c>
      <c r="K356" s="59">
        <v>0</v>
      </c>
      <c r="L356" s="59">
        <v>0</v>
      </c>
      <c r="M356" s="59">
        <v>0</v>
      </c>
      <c r="N356" s="59">
        <v>60269</v>
      </c>
    </row>
    <row r="357" spans="1:14" ht="15" x14ac:dyDescent="0.3">
      <c r="A357" s="53" t="s">
        <v>294</v>
      </c>
      <c r="B357" s="53" t="s">
        <v>68</v>
      </c>
      <c r="C357" s="59">
        <v>163009</v>
      </c>
      <c r="D357" s="59">
        <v>-2168</v>
      </c>
      <c r="E357" s="59">
        <v>0</v>
      </c>
      <c r="F357" s="59">
        <v>0</v>
      </c>
      <c r="G357" s="59">
        <v>0</v>
      </c>
      <c r="H357" s="59">
        <v>160841</v>
      </c>
      <c r="I357" s="59">
        <v>-36297</v>
      </c>
      <c r="J357" s="59">
        <v>124544</v>
      </c>
      <c r="K357" s="59">
        <v>0</v>
      </c>
      <c r="L357" s="59">
        <v>0</v>
      </c>
      <c r="M357" s="59">
        <v>0</v>
      </c>
      <c r="N357" s="59">
        <v>124544</v>
      </c>
    </row>
    <row r="358" spans="1:14" ht="15" x14ac:dyDescent="0.3">
      <c r="A358" s="53" t="s">
        <v>294</v>
      </c>
      <c r="B358" s="53" t="s">
        <v>69</v>
      </c>
      <c r="C358" s="59">
        <v>223094</v>
      </c>
      <c r="D358" s="59">
        <v>-3001</v>
      </c>
      <c r="E358" s="59">
        <v>0</v>
      </c>
      <c r="F358" s="59">
        <v>0</v>
      </c>
      <c r="G358" s="59">
        <v>0</v>
      </c>
      <c r="H358" s="59">
        <v>220093</v>
      </c>
      <c r="I358" s="59">
        <v>-90234</v>
      </c>
      <c r="J358" s="59">
        <v>129859</v>
      </c>
      <c r="K358" s="59">
        <v>0</v>
      </c>
      <c r="L358" s="59">
        <v>0</v>
      </c>
      <c r="M358" s="59">
        <v>0</v>
      </c>
      <c r="N358" s="59">
        <v>129859</v>
      </c>
    </row>
    <row r="359" spans="1:14" ht="15" x14ac:dyDescent="0.3">
      <c r="A359" s="53" t="s">
        <v>294</v>
      </c>
      <c r="B359" s="53" t="s">
        <v>70</v>
      </c>
      <c r="C359" s="59">
        <v>804335</v>
      </c>
      <c r="D359" s="59">
        <v>-12440</v>
      </c>
      <c r="E359" s="59">
        <v>0</v>
      </c>
      <c r="F359" s="59">
        <v>0</v>
      </c>
      <c r="G359" s="59">
        <v>0</v>
      </c>
      <c r="H359" s="59">
        <v>791895</v>
      </c>
      <c r="I359" s="59">
        <v>-385103</v>
      </c>
      <c r="J359" s="59">
        <v>406792</v>
      </c>
      <c r="K359" s="59">
        <v>0</v>
      </c>
      <c r="L359" s="59">
        <v>0</v>
      </c>
      <c r="M359" s="59">
        <v>0</v>
      </c>
      <c r="N359" s="59">
        <v>406792</v>
      </c>
    </row>
    <row r="360" spans="1:14" ht="15" x14ac:dyDescent="0.3">
      <c r="A360" s="53" t="s">
        <v>293</v>
      </c>
      <c r="B360" s="53" t="s">
        <v>382</v>
      </c>
      <c r="C360" s="59">
        <v>11428</v>
      </c>
      <c r="D360" s="59">
        <v>0</v>
      </c>
      <c r="E360" s="59">
        <v>0</v>
      </c>
      <c r="F360" s="59">
        <v>0</v>
      </c>
      <c r="G360" s="59">
        <v>0</v>
      </c>
      <c r="H360" s="59">
        <v>11428</v>
      </c>
      <c r="I360" s="59">
        <v>0</v>
      </c>
      <c r="J360" s="59">
        <v>11428</v>
      </c>
      <c r="K360" s="59">
        <v>0</v>
      </c>
      <c r="L360" s="59">
        <v>0</v>
      </c>
      <c r="M360" s="59">
        <v>0</v>
      </c>
      <c r="N360" s="59">
        <v>11428</v>
      </c>
    </row>
    <row r="361" spans="1:14" ht="15" x14ac:dyDescent="0.3">
      <c r="A361" s="53" t="s">
        <v>293</v>
      </c>
      <c r="B361" s="53" t="s">
        <v>383</v>
      </c>
      <c r="C361" s="59">
        <v>11416</v>
      </c>
      <c r="D361" s="59">
        <v>0</v>
      </c>
      <c r="E361" s="59">
        <v>0</v>
      </c>
      <c r="F361" s="59">
        <v>0</v>
      </c>
      <c r="G361" s="59">
        <v>0</v>
      </c>
      <c r="H361" s="59">
        <v>11416</v>
      </c>
      <c r="I361" s="59">
        <v>-1000</v>
      </c>
      <c r="J361" s="59">
        <v>10416</v>
      </c>
      <c r="K361" s="59">
        <v>0</v>
      </c>
      <c r="L361" s="59">
        <v>0</v>
      </c>
      <c r="M361" s="59">
        <v>0</v>
      </c>
      <c r="N361" s="59">
        <v>10416</v>
      </c>
    </row>
    <row r="362" spans="1:14" ht="15" x14ac:dyDescent="0.3">
      <c r="A362" s="53" t="s">
        <v>293</v>
      </c>
      <c r="B362" s="53" t="s">
        <v>363</v>
      </c>
      <c r="C362" s="59">
        <v>12367</v>
      </c>
      <c r="D362" s="59">
        <v>0</v>
      </c>
      <c r="E362" s="59">
        <v>0</v>
      </c>
      <c r="F362" s="59">
        <v>0</v>
      </c>
      <c r="G362" s="59">
        <v>0</v>
      </c>
      <c r="H362" s="59">
        <v>12367</v>
      </c>
      <c r="I362" s="59">
        <v>-1000</v>
      </c>
      <c r="J362" s="59">
        <v>11367</v>
      </c>
      <c r="K362" s="59">
        <v>0</v>
      </c>
      <c r="L362" s="59">
        <v>0</v>
      </c>
      <c r="M362" s="59">
        <v>0</v>
      </c>
      <c r="N362" s="59">
        <v>11367</v>
      </c>
    </row>
    <row r="363" spans="1:14" ht="15" x14ac:dyDescent="0.3">
      <c r="A363" s="53" t="s">
        <v>293</v>
      </c>
      <c r="B363" s="53" t="s">
        <v>361</v>
      </c>
      <c r="C363" s="59">
        <v>12692</v>
      </c>
      <c r="D363" s="59">
        <v>0</v>
      </c>
      <c r="E363" s="59">
        <v>0</v>
      </c>
      <c r="F363" s="59">
        <v>0</v>
      </c>
      <c r="G363" s="59">
        <v>0</v>
      </c>
      <c r="H363" s="59">
        <v>12692</v>
      </c>
      <c r="I363" s="59">
        <v>-1000</v>
      </c>
      <c r="J363" s="59">
        <v>11692</v>
      </c>
      <c r="K363" s="59">
        <v>0</v>
      </c>
      <c r="L363" s="59">
        <v>0</v>
      </c>
      <c r="M363" s="59">
        <v>0</v>
      </c>
      <c r="N363" s="59">
        <v>11692</v>
      </c>
    </row>
    <row r="364" spans="1:14" ht="15" x14ac:dyDescent="0.3">
      <c r="A364" s="53" t="s">
        <v>293</v>
      </c>
      <c r="B364" s="53" t="s">
        <v>355</v>
      </c>
      <c r="C364" s="59">
        <v>17195</v>
      </c>
      <c r="D364" s="59">
        <v>0</v>
      </c>
      <c r="E364" s="59">
        <v>0</v>
      </c>
      <c r="F364" s="59">
        <v>0</v>
      </c>
      <c r="G364" s="59">
        <v>0</v>
      </c>
      <c r="H364" s="59">
        <v>17195</v>
      </c>
      <c r="I364" s="59">
        <v>-1000</v>
      </c>
      <c r="J364" s="59">
        <v>16195</v>
      </c>
      <c r="K364" s="59">
        <v>0</v>
      </c>
      <c r="L364" s="59">
        <v>0</v>
      </c>
      <c r="M364" s="59">
        <v>0</v>
      </c>
      <c r="N364" s="59">
        <v>16195</v>
      </c>
    </row>
    <row r="365" spans="1:14" ht="15" x14ac:dyDescent="0.3">
      <c r="A365" s="53" t="s">
        <v>293</v>
      </c>
      <c r="B365" s="53" t="s">
        <v>64</v>
      </c>
      <c r="C365" s="59">
        <v>25757</v>
      </c>
      <c r="D365" s="59">
        <v>0</v>
      </c>
      <c r="E365" s="59">
        <v>0</v>
      </c>
      <c r="F365" s="59">
        <v>0</v>
      </c>
      <c r="G365" s="59">
        <v>0</v>
      </c>
      <c r="H365" s="59">
        <v>25757</v>
      </c>
      <c r="I365" s="59">
        <v>-1000</v>
      </c>
      <c r="J365" s="59">
        <v>24757</v>
      </c>
      <c r="K365" s="59">
        <v>0</v>
      </c>
      <c r="L365" s="59">
        <v>0</v>
      </c>
      <c r="M365" s="59">
        <v>0</v>
      </c>
      <c r="N365" s="59">
        <v>24757</v>
      </c>
    </row>
    <row r="366" spans="1:14" ht="15" x14ac:dyDescent="0.3">
      <c r="A366" s="53" t="s">
        <v>293</v>
      </c>
      <c r="B366" s="53" t="s">
        <v>65</v>
      </c>
      <c r="C366" s="59">
        <v>24722</v>
      </c>
      <c r="D366" s="59">
        <v>0</v>
      </c>
      <c r="E366" s="59">
        <v>0</v>
      </c>
      <c r="F366" s="59">
        <v>0</v>
      </c>
      <c r="G366" s="59">
        <v>0</v>
      </c>
      <c r="H366" s="59">
        <v>24722</v>
      </c>
      <c r="I366" s="59">
        <v>-1000</v>
      </c>
      <c r="J366" s="59">
        <v>23722</v>
      </c>
      <c r="K366" s="59">
        <v>0</v>
      </c>
      <c r="L366" s="59">
        <v>0</v>
      </c>
      <c r="M366" s="59">
        <v>0</v>
      </c>
      <c r="N366" s="59">
        <v>23722</v>
      </c>
    </row>
    <row r="367" spans="1:14" ht="15" x14ac:dyDescent="0.3">
      <c r="A367" s="53" t="s">
        <v>293</v>
      </c>
      <c r="B367" s="53" t="s">
        <v>66</v>
      </c>
      <c r="C367" s="59">
        <v>37266</v>
      </c>
      <c r="D367" s="59">
        <v>0</v>
      </c>
      <c r="E367" s="59">
        <v>0</v>
      </c>
      <c r="F367" s="59">
        <v>0</v>
      </c>
      <c r="G367" s="59">
        <v>0</v>
      </c>
      <c r="H367" s="59">
        <v>37266</v>
      </c>
      <c r="I367" s="59">
        <v>-1000</v>
      </c>
      <c r="J367" s="59">
        <v>36266</v>
      </c>
      <c r="K367" s="59">
        <v>0</v>
      </c>
      <c r="L367" s="59">
        <v>0</v>
      </c>
      <c r="M367" s="59">
        <v>0</v>
      </c>
      <c r="N367" s="59">
        <v>36266</v>
      </c>
    </row>
    <row r="368" spans="1:14" ht="15" x14ac:dyDescent="0.3">
      <c r="A368" s="53" t="s">
        <v>293</v>
      </c>
      <c r="B368" s="53" t="s">
        <v>38</v>
      </c>
      <c r="C368" s="59">
        <v>31110</v>
      </c>
      <c r="D368" s="59">
        <v>-5475</v>
      </c>
      <c r="E368" s="59">
        <v>0</v>
      </c>
      <c r="F368" s="59">
        <v>0</v>
      </c>
      <c r="G368" s="59">
        <v>0</v>
      </c>
      <c r="H368" s="59">
        <v>25635</v>
      </c>
      <c r="I368" s="59">
        <v>-1000</v>
      </c>
      <c r="J368" s="59">
        <v>24635</v>
      </c>
      <c r="K368" s="59">
        <v>0</v>
      </c>
      <c r="L368" s="59">
        <v>0</v>
      </c>
      <c r="M368" s="59">
        <v>0</v>
      </c>
      <c r="N368" s="59">
        <v>24635</v>
      </c>
    </row>
    <row r="369" spans="1:14" ht="15" x14ac:dyDescent="0.3">
      <c r="A369" s="53" t="s">
        <v>293</v>
      </c>
      <c r="B369" s="53" t="s">
        <v>67</v>
      </c>
      <c r="C369" s="59">
        <v>39610</v>
      </c>
      <c r="D369" s="59">
        <v>-5300</v>
      </c>
      <c r="E369" s="59">
        <v>0</v>
      </c>
      <c r="F369" s="59">
        <v>0</v>
      </c>
      <c r="G369" s="59">
        <v>0</v>
      </c>
      <c r="H369" s="59">
        <v>34310</v>
      </c>
      <c r="I369" s="59">
        <v>-2379</v>
      </c>
      <c r="J369" s="59">
        <v>31931</v>
      </c>
      <c r="K369" s="59">
        <v>0</v>
      </c>
      <c r="L369" s="59">
        <v>0</v>
      </c>
      <c r="M369" s="59">
        <v>0</v>
      </c>
      <c r="N369" s="59">
        <v>31931</v>
      </c>
    </row>
    <row r="370" spans="1:14" ht="15" x14ac:dyDescent="0.3">
      <c r="A370" s="53" t="s">
        <v>293</v>
      </c>
      <c r="B370" s="53" t="s">
        <v>68</v>
      </c>
      <c r="C370" s="59">
        <v>219338</v>
      </c>
      <c r="D370" s="59">
        <v>-6647</v>
      </c>
      <c r="E370" s="59">
        <v>0</v>
      </c>
      <c r="F370" s="59">
        <v>0</v>
      </c>
      <c r="G370" s="59">
        <v>0</v>
      </c>
      <c r="H370" s="59">
        <v>212691</v>
      </c>
      <c r="I370" s="59">
        <v>-34030</v>
      </c>
      <c r="J370" s="59">
        <v>178661</v>
      </c>
      <c r="K370" s="59">
        <v>0</v>
      </c>
      <c r="L370" s="59">
        <v>0</v>
      </c>
      <c r="M370" s="59">
        <v>0</v>
      </c>
      <c r="N370" s="59">
        <v>178661</v>
      </c>
    </row>
    <row r="371" spans="1:14" ht="15" x14ac:dyDescent="0.3">
      <c r="A371" s="53" t="s">
        <v>293</v>
      </c>
      <c r="B371" s="53" t="s">
        <v>69</v>
      </c>
      <c r="C371" s="59">
        <v>315064</v>
      </c>
      <c r="D371" s="59">
        <v>-4388</v>
      </c>
      <c r="E371" s="59">
        <v>0</v>
      </c>
      <c r="F371" s="59">
        <v>0</v>
      </c>
      <c r="G371" s="59">
        <v>0</v>
      </c>
      <c r="H371" s="59">
        <v>310676</v>
      </c>
      <c r="I371" s="59">
        <v>-107194</v>
      </c>
      <c r="J371" s="59">
        <v>203482</v>
      </c>
      <c r="K371" s="59">
        <v>0</v>
      </c>
      <c r="L371" s="59">
        <v>0</v>
      </c>
      <c r="M371" s="59">
        <v>0</v>
      </c>
      <c r="N371" s="59">
        <v>203482</v>
      </c>
    </row>
    <row r="372" spans="1:14" ht="15" x14ac:dyDescent="0.3">
      <c r="A372" s="53" t="s">
        <v>293</v>
      </c>
      <c r="B372" s="53" t="s">
        <v>70</v>
      </c>
      <c r="C372" s="59">
        <v>1006762</v>
      </c>
      <c r="D372" s="59">
        <v>-11780</v>
      </c>
      <c r="E372" s="59">
        <v>0</v>
      </c>
      <c r="F372" s="59">
        <v>0</v>
      </c>
      <c r="G372" s="59">
        <v>0</v>
      </c>
      <c r="H372" s="59">
        <v>994982</v>
      </c>
      <c r="I372" s="59">
        <v>-714840</v>
      </c>
      <c r="J372" s="59">
        <v>280142</v>
      </c>
      <c r="K372" s="59">
        <v>0</v>
      </c>
      <c r="L372" s="59">
        <v>0</v>
      </c>
      <c r="M372" s="59">
        <v>0</v>
      </c>
      <c r="N372" s="59">
        <v>280142</v>
      </c>
    </row>
    <row r="373" spans="1:14" ht="15" x14ac:dyDescent="0.3">
      <c r="A373" s="53" t="s">
        <v>293</v>
      </c>
      <c r="B373" s="53" t="s">
        <v>71</v>
      </c>
      <c r="C373" s="59">
        <v>8058059</v>
      </c>
      <c r="D373" s="59">
        <v>-2321119</v>
      </c>
      <c r="E373" s="59">
        <v>0</v>
      </c>
      <c r="F373" s="59">
        <v>0</v>
      </c>
      <c r="G373" s="59">
        <v>0</v>
      </c>
      <c r="H373" s="59">
        <v>5736940</v>
      </c>
      <c r="I373" s="59">
        <v>-4834791</v>
      </c>
      <c r="J373" s="59">
        <v>902149</v>
      </c>
      <c r="K373" s="59">
        <v>0</v>
      </c>
      <c r="L373" s="59">
        <v>0</v>
      </c>
      <c r="M373" s="59">
        <v>0</v>
      </c>
      <c r="N373" s="59">
        <v>902149</v>
      </c>
    </row>
    <row r="374" spans="1:14" ht="15" x14ac:dyDescent="0.3">
      <c r="A374" s="53" t="s">
        <v>293</v>
      </c>
      <c r="B374" s="53" t="s">
        <v>39</v>
      </c>
      <c r="C374" s="59">
        <v>9404272</v>
      </c>
      <c r="D374" s="59">
        <v>-13351</v>
      </c>
      <c r="E374" s="59">
        <v>0</v>
      </c>
      <c r="F374" s="59">
        <v>0</v>
      </c>
      <c r="G374" s="59">
        <v>0</v>
      </c>
      <c r="H374" s="59">
        <v>9390921</v>
      </c>
      <c r="I374" s="59">
        <v>-7958284</v>
      </c>
      <c r="J374" s="59">
        <v>1432637</v>
      </c>
      <c r="K374" s="59">
        <v>0</v>
      </c>
      <c r="L374" s="59">
        <v>0</v>
      </c>
      <c r="M374" s="59">
        <v>0</v>
      </c>
      <c r="N374" s="59">
        <v>1432637</v>
      </c>
    </row>
    <row r="375" spans="1:14" ht="15" x14ac:dyDescent="0.3">
      <c r="A375" s="53" t="s">
        <v>293</v>
      </c>
      <c r="B375" s="53" t="s">
        <v>40</v>
      </c>
      <c r="C375" s="59">
        <v>9282366</v>
      </c>
      <c r="D375" s="59">
        <v>-36581</v>
      </c>
      <c r="E375" s="59">
        <v>0</v>
      </c>
      <c r="F375" s="59">
        <v>0</v>
      </c>
      <c r="G375" s="59">
        <v>0</v>
      </c>
      <c r="H375" s="59">
        <v>9245785</v>
      </c>
      <c r="I375" s="59">
        <v>-9214618</v>
      </c>
      <c r="J375" s="59">
        <v>31167</v>
      </c>
      <c r="K375" s="59">
        <v>0</v>
      </c>
      <c r="L375" s="59">
        <v>0</v>
      </c>
      <c r="M375" s="59">
        <v>0</v>
      </c>
      <c r="N375" s="59">
        <v>31167</v>
      </c>
    </row>
    <row r="376" spans="1:14" ht="15" x14ac:dyDescent="0.3">
      <c r="A376" s="53" t="s">
        <v>293</v>
      </c>
      <c r="B376" s="53" t="s">
        <v>41</v>
      </c>
      <c r="C376" s="59">
        <v>10130798</v>
      </c>
      <c r="D376" s="59">
        <v>-24926</v>
      </c>
      <c r="E376" s="59">
        <v>0</v>
      </c>
      <c r="F376" s="59">
        <v>0</v>
      </c>
      <c r="G376" s="59">
        <v>0</v>
      </c>
      <c r="H376" s="59">
        <v>10105872</v>
      </c>
      <c r="I376" s="59">
        <v>-10100035</v>
      </c>
      <c r="J376" s="59">
        <v>5837</v>
      </c>
      <c r="K376" s="59">
        <v>865406</v>
      </c>
      <c r="L376" s="59">
        <v>-11587</v>
      </c>
      <c r="M376" s="59">
        <v>853819</v>
      </c>
      <c r="N376" s="59">
        <v>-847982</v>
      </c>
    </row>
    <row r="377" spans="1:14" ht="15" x14ac:dyDescent="0.3">
      <c r="A377" s="53" t="s">
        <v>293</v>
      </c>
      <c r="B377" s="53" t="s">
        <v>42</v>
      </c>
      <c r="C377" s="59">
        <v>9344697</v>
      </c>
      <c r="D377" s="59">
        <v>-120478</v>
      </c>
      <c r="E377" s="59">
        <v>0</v>
      </c>
      <c r="F377" s="59">
        <v>0</v>
      </c>
      <c r="G377" s="59">
        <v>0</v>
      </c>
      <c r="H377" s="59">
        <v>9224219</v>
      </c>
      <c r="I377" s="59">
        <v>-8491932</v>
      </c>
      <c r="J377" s="59">
        <v>732287</v>
      </c>
      <c r="K377" s="59">
        <v>2</v>
      </c>
      <c r="L377" s="59">
        <v>0</v>
      </c>
      <c r="M377" s="59">
        <v>2</v>
      </c>
      <c r="N377" s="59">
        <v>732285</v>
      </c>
    </row>
    <row r="378" spans="1:14" ht="15" x14ac:dyDescent="0.3">
      <c r="A378" s="53" t="s">
        <v>293</v>
      </c>
      <c r="B378" s="53" t="s">
        <v>43</v>
      </c>
      <c r="C378" s="59">
        <v>9158039</v>
      </c>
      <c r="D378" s="59">
        <v>-70052</v>
      </c>
      <c r="E378" s="59">
        <v>0</v>
      </c>
      <c r="F378" s="59">
        <v>0</v>
      </c>
      <c r="G378" s="59">
        <v>0</v>
      </c>
      <c r="H378" s="59">
        <v>9087987</v>
      </c>
      <c r="I378" s="59">
        <v>-8656133</v>
      </c>
      <c r="J378" s="59">
        <v>431854</v>
      </c>
      <c r="K378" s="59">
        <v>55256</v>
      </c>
      <c r="L378" s="59">
        <v>-49366</v>
      </c>
      <c r="M378" s="59">
        <v>5890</v>
      </c>
      <c r="N378" s="59">
        <v>425964</v>
      </c>
    </row>
    <row r="379" spans="1:14" ht="15" x14ac:dyDescent="0.3">
      <c r="A379" s="53" t="s">
        <v>293</v>
      </c>
      <c r="B379" s="53" t="s">
        <v>44</v>
      </c>
      <c r="C379" s="59">
        <v>8424113</v>
      </c>
      <c r="D379" s="59">
        <v>-52938</v>
      </c>
      <c r="E379" s="59">
        <v>0</v>
      </c>
      <c r="F379" s="59">
        <v>0</v>
      </c>
      <c r="G379" s="59">
        <v>0</v>
      </c>
      <c r="H379" s="59">
        <v>8371175</v>
      </c>
      <c r="I379" s="59">
        <v>-8200303</v>
      </c>
      <c r="J379" s="59">
        <v>170872</v>
      </c>
      <c r="K379" s="59">
        <v>0</v>
      </c>
      <c r="L379" s="59">
        <v>0</v>
      </c>
      <c r="M379" s="59">
        <v>0</v>
      </c>
      <c r="N379" s="59">
        <v>170872</v>
      </c>
    </row>
    <row r="380" spans="1:14" ht="15" x14ac:dyDescent="0.3">
      <c r="A380" s="53" t="s">
        <v>293</v>
      </c>
      <c r="B380" s="53" t="s">
        <v>45</v>
      </c>
      <c r="C380" s="59">
        <v>3844995</v>
      </c>
      <c r="D380" s="59">
        <v>-8199</v>
      </c>
      <c r="E380" s="59">
        <v>0</v>
      </c>
      <c r="F380" s="59">
        <v>0</v>
      </c>
      <c r="G380" s="59">
        <v>0</v>
      </c>
      <c r="H380" s="59">
        <v>3836796</v>
      </c>
      <c r="I380" s="59">
        <v>-3836796</v>
      </c>
      <c r="J380" s="59">
        <v>0</v>
      </c>
      <c r="K380" s="59">
        <v>232908</v>
      </c>
      <c r="L380" s="59">
        <v>-228852</v>
      </c>
      <c r="M380" s="59">
        <v>4056</v>
      </c>
      <c r="N380" s="59">
        <v>-4056</v>
      </c>
    </row>
    <row r="381" spans="1:14" ht="15" x14ac:dyDescent="0.3">
      <c r="A381" s="53" t="s">
        <v>389</v>
      </c>
      <c r="B381" s="53" t="s">
        <v>361</v>
      </c>
      <c r="C381" s="59">
        <v>1122</v>
      </c>
      <c r="D381" s="59">
        <v>0</v>
      </c>
      <c r="E381" s="59">
        <v>0</v>
      </c>
      <c r="F381" s="59">
        <v>0</v>
      </c>
      <c r="G381" s="59">
        <v>0</v>
      </c>
      <c r="H381" s="59">
        <v>1122</v>
      </c>
      <c r="I381" s="59">
        <v>-1000</v>
      </c>
      <c r="J381" s="59">
        <v>122</v>
      </c>
      <c r="K381" s="59">
        <v>0</v>
      </c>
      <c r="L381" s="59">
        <v>0</v>
      </c>
      <c r="M381" s="59">
        <v>0</v>
      </c>
      <c r="N381" s="59">
        <v>122</v>
      </c>
    </row>
    <row r="382" spans="1:14" ht="15" x14ac:dyDescent="0.3">
      <c r="A382" s="53" t="s">
        <v>389</v>
      </c>
      <c r="B382" s="53" t="s">
        <v>64</v>
      </c>
      <c r="C382" s="59">
        <v>7997</v>
      </c>
      <c r="D382" s="59">
        <v>0</v>
      </c>
      <c r="E382" s="59">
        <v>0</v>
      </c>
      <c r="F382" s="59">
        <v>0</v>
      </c>
      <c r="G382" s="59">
        <v>0</v>
      </c>
      <c r="H382" s="59">
        <v>7997</v>
      </c>
      <c r="I382" s="59">
        <v>-1000</v>
      </c>
      <c r="J382" s="59">
        <v>6997</v>
      </c>
      <c r="K382" s="59">
        <v>0</v>
      </c>
      <c r="L382" s="59">
        <v>0</v>
      </c>
      <c r="M382" s="59">
        <v>0</v>
      </c>
      <c r="N382" s="59">
        <v>6997</v>
      </c>
    </row>
    <row r="383" spans="1:14" ht="15" x14ac:dyDescent="0.3">
      <c r="A383" s="53" t="s">
        <v>389</v>
      </c>
      <c r="B383" s="53" t="s">
        <v>65</v>
      </c>
      <c r="C383" s="59">
        <v>3169</v>
      </c>
      <c r="D383" s="59">
        <v>0</v>
      </c>
      <c r="E383" s="59">
        <v>0</v>
      </c>
      <c r="F383" s="59">
        <v>0</v>
      </c>
      <c r="G383" s="59">
        <v>0</v>
      </c>
      <c r="H383" s="59">
        <v>3169</v>
      </c>
      <c r="I383" s="59">
        <v>-1000</v>
      </c>
      <c r="J383" s="59">
        <v>2169</v>
      </c>
      <c r="K383" s="59">
        <v>0</v>
      </c>
      <c r="L383" s="59">
        <v>0</v>
      </c>
      <c r="M383" s="59">
        <v>0</v>
      </c>
      <c r="N383" s="59">
        <v>2169</v>
      </c>
    </row>
    <row r="384" spans="1:14" ht="15" x14ac:dyDescent="0.3">
      <c r="A384" s="53" t="s">
        <v>389</v>
      </c>
      <c r="B384" s="53" t="s">
        <v>66</v>
      </c>
      <c r="C384" s="59">
        <v>5401</v>
      </c>
      <c r="D384" s="59">
        <v>0</v>
      </c>
      <c r="E384" s="59">
        <v>0</v>
      </c>
      <c r="F384" s="59">
        <v>0</v>
      </c>
      <c r="G384" s="59">
        <v>0</v>
      </c>
      <c r="H384" s="59">
        <v>5401</v>
      </c>
      <c r="I384" s="59">
        <v>-1000</v>
      </c>
      <c r="J384" s="59">
        <v>4401</v>
      </c>
      <c r="K384" s="59">
        <v>0</v>
      </c>
      <c r="L384" s="59">
        <v>0</v>
      </c>
      <c r="M384" s="59">
        <v>0</v>
      </c>
      <c r="N384" s="59">
        <v>4401</v>
      </c>
    </row>
    <row r="385" spans="1:14" ht="15" x14ac:dyDescent="0.3">
      <c r="A385" s="53" t="s">
        <v>389</v>
      </c>
      <c r="B385" s="53" t="s">
        <v>38</v>
      </c>
      <c r="C385" s="59">
        <v>1065</v>
      </c>
      <c r="D385" s="59">
        <v>0</v>
      </c>
      <c r="E385" s="59">
        <v>0</v>
      </c>
      <c r="F385" s="59">
        <v>0</v>
      </c>
      <c r="G385" s="59">
        <v>0</v>
      </c>
      <c r="H385" s="59">
        <v>1065</v>
      </c>
      <c r="I385" s="59">
        <v>-1000</v>
      </c>
      <c r="J385" s="59">
        <v>65</v>
      </c>
      <c r="K385" s="59">
        <v>0</v>
      </c>
      <c r="L385" s="59">
        <v>0</v>
      </c>
      <c r="M385" s="59">
        <v>0</v>
      </c>
      <c r="N385" s="59">
        <v>65</v>
      </c>
    </row>
    <row r="386" spans="1:14" ht="15" x14ac:dyDescent="0.3">
      <c r="A386" s="53" t="s">
        <v>389</v>
      </c>
      <c r="B386" s="53" t="s">
        <v>67</v>
      </c>
      <c r="C386" s="59">
        <v>8772</v>
      </c>
      <c r="D386" s="59">
        <v>0</v>
      </c>
      <c r="E386" s="59">
        <v>0</v>
      </c>
      <c r="F386" s="59">
        <v>0</v>
      </c>
      <c r="G386" s="59">
        <v>0</v>
      </c>
      <c r="H386" s="59">
        <v>8772</v>
      </c>
      <c r="I386" s="59">
        <v>-2009</v>
      </c>
      <c r="J386" s="59">
        <v>6763</v>
      </c>
      <c r="K386" s="59">
        <v>0</v>
      </c>
      <c r="L386" s="59">
        <v>0</v>
      </c>
      <c r="M386" s="59">
        <v>0</v>
      </c>
      <c r="N386" s="59">
        <v>6763</v>
      </c>
    </row>
    <row r="387" spans="1:14" ht="15" x14ac:dyDescent="0.3">
      <c r="A387" s="53" t="s">
        <v>389</v>
      </c>
      <c r="B387" s="53" t="s">
        <v>68</v>
      </c>
      <c r="C387" s="59">
        <v>84258</v>
      </c>
      <c r="D387" s="59">
        <v>0</v>
      </c>
      <c r="E387" s="59">
        <v>0</v>
      </c>
      <c r="F387" s="59">
        <v>0</v>
      </c>
      <c r="G387" s="59">
        <v>0</v>
      </c>
      <c r="H387" s="59">
        <v>84258</v>
      </c>
      <c r="I387" s="59">
        <v>-2880</v>
      </c>
      <c r="J387" s="59">
        <v>81378</v>
      </c>
      <c r="K387" s="59">
        <v>0</v>
      </c>
      <c r="L387" s="59">
        <v>0</v>
      </c>
      <c r="M387" s="59">
        <v>0</v>
      </c>
      <c r="N387" s="59">
        <v>81378</v>
      </c>
    </row>
    <row r="388" spans="1:14" ht="15" x14ac:dyDescent="0.3">
      <c r="A388" s="53" t="s">
        <v>389</v>
      </c>
      <c r="B388" s="53" t="s">
        <v>69</v>
      </c>
      <c r="C388" s="59">
        <v>98339</v>
      </c>
      <c r="D388" s="59">
        <v>-242</v>
      </c>
      <c r="E388" s="59">
        <v>0</v>
      </c>
      <c r="F388" s="59">
        <v>0</v>
      </c>
      <c r="G388" s="59">
        <v>0</v>
      </c>
      <c r="H388" s="59">
        <v>98097</v>
      </c>
      <c r="I388" s="59">
        <v>-5803</v>
      </c>
      <c r="J388" s="59">
        <v>92294</v>
      </c>
      <c r="K388" s="59">
        <v>0</v>
      </c>
      <c r="L388" s="59">
        <v>0</v>
      </c>
      <c r="M388" s="59">
        <v>0</v>
      </c>
      <c r="N388" s="59">
        <v>92294</v>
      </c>
    </row>
    <row r="389" spans="1:14" ht="15" x14ac:dyDescent="0.3">
      <c r="A389" s="53" t="s">
        <v>389</v>
      </c>
      <c r="B389" s="53" t="s">
        <v>70</v>
      </c>
      <c r="C389" s="59">
        <v>107115</v>
      </c>
      <c r="D389" s="59">
        <v>0</v>
      </c>
      <c r="E389" s="59">
        <v>0</v>
      </c>
      <c r="F389" s="59">
        <v>0</v>
      </c>
      <c r="G389" s="59">
        <v>0</v>
      </c>
      <c r="H389" s="59">
        <v>107115</v>
      </c>
      <c r="I389" s="59">
        <v>-46927</v>
      </c>
      <c r="J389" s="59">
        <v>60188</v>
      </c>
      <c r="K389" s="59">
        <v>0</v>
      </c>
      <c r="L389" s="59">
        <v>0</v>
      </c>
      <c r="M389" s="59">
        <v>0</v>
      </c>
      <c r="N389" s="59">
        <v>60188</v>
      </c>
    </row>
    <row r="390" spans="1:14" ht="15" x14ac:dyDescent="0.3">
      <c r="A390" s="53" t="s">
        <v>389</v>
      </c>
      <c r="B390" s="53" t="s">
        <v>71</v>
      </c>
      <c r="C390" s="59">
        <v>732726</v>
      </c>
      <c r="D390" s="59">
        <v>-3656</v>
      </c>
      <c r="E390" s="59">
        <v>0</v>
      </c>
      <c r="F390" s="59">
        <v>0</v>
      </c>
      <c r="G390" s="59">
        <v>0</v>
      </c>
      <c r="H390" s="59">
        <v>729070</v>
      </c>
      <c r="I390" s="59">
        <v>-500095</v>
      </c>
      <c r="J390" s="59">
        <v>228975</v>
      </c>
      <c r="K390" s="59">
        <v>0</v>
      </c>
      <c r="L390" s="59">
        <v>0</v>
      </c>
      <c r="M390" s="59">
        <v>0</v>
      </c>
      <c r="N390" s="59">
        <v>228975</v>
      </c>
    </row>
    <row r="391" spans="1:14" ht="15" x14ac:dyDescent="0.3">
      <c r="A391" s="53" t="s">
        <v>389</v>
      </c>
      <c r="B391" s="53" t="s">
        <v>39</v>
      </c>
      <c r="C391" s="59">
        <v>939183</v>
      </c>
      <c r="D391" s="59">
        <v>-830</v>
      </c>
      <c r="E391" s="59">
        <v>0</v>
      </c>
      <c r="F391" s="59">
        <v>0</v>
      </c>
      <c r="G391" s="59">
        <v>0</v>
      </c>
      <c r="H391" s="59">
        <v>938353</v>
      </c>
      <c r="I391" s="59">
        <v>-629984</v>
      </c>
      <c r="J391" s="59">
        <v>308369</v>
      </c>
      <c r="K391" s="59">
        <v>0</v>
      </c>
      <c r="L391" s="59">
        <v>0</v>
      </c>
      <c r="M391" s="59">
        <v>0</v>
      </c>
      <c r="N391" s="59">
        <v>308369</v>
      </c>
    </row>
    <row r="392" spans="1:14" ht="15" x14ac:dyDescent="0.3">
      <c r="A392" s="53" t="s">
        <v>389</v>
      </c>
      <c r="B392" s="53" t="s">
        <v>40</v>
      </c>
      <c r="C392" s="59">
        <v>830275</v>
      </c>
      <c r="D392" s="59">
        <v>-5667</v>
      </c>
      <c r="E392" s="59">
        <v>0</v>
      </c>
      <c r="F392" s="59">
        <v>0</v>
      </c>
      <c r="G392" s="59">
        <v>0</v>
      </c>
      <c r="H392" s="59">
        <v>824608</v>
      </c>
      <c r="I392" s="59">
        <v>-616600</v>
      </c>
      <c r="J392" s="59">
        <v>208008</v>
      </c>
      <c r="K392" s="59">
        <v>0</v>
      </c>
      <c r="L392" s="59">
        <v>0</v>
      </c>
      <c r="M392" s="59">
        <v>0</v>
      </c>
      <c r="N392" s="59">
        <v>208008</v>
      </c>
    </row>
    <row r="393" spans="1:14" ht="15" x14ac:dyDescent="0.3">
      <c r="A393" s="53" t="s">
        <v>389</v>
      </c>
      <c r="B393" s="53" t="s">
        <v>41</v>
      </c>
      <c r="C393" s="59">
        <v>891533</v>
      </c>
      <c r="D393" s="59">
        <v>0</v>
      </c>
      <c r="E393" s="59">
        <v>0</v>
      </c>
      <c r="F393" s="59">
        <v>0</v>
      </c>
      <c r="G393" s="59">
        <v>0</v>
      </c>
      <c r="H393" s="59">
        <v>891533</v>
      </c>
      <c r="I393" s="59">
        <v>-649528</v>
      </c>
      <c r="J393" s="59">
        <v>242005</v>
      </c>
      <c r="K393" s="59">
        <v>0</v>
      </c>
      <c r="L393" s="59">
        <v>0</v>
      </c>
      <c r="M393" s="59">
        <v>0</v>
      </c>
      <c r="N393" s="59">
        <v>242005</v>
      </c>
    </row>
    <row r="394" spans="1:14" ht="15" x14ac:dyDescent="0.3">
      <c r="A394" s="53" t="s">
        <v>389</v>
      </c>
      <c r="B394" s="53" t="s">
        <v>42</v>
      </c>
      <c r="C394" s="59">
        <v>892019</v>
      </c>
      <c r="D394" s="59">
        <v>-946</v>
      </c>
      <c r="E394" s="59">
        <v>0</v>
      </c>
      <c r="F394" s="59">
        <v>0</v>
      </c>
      <c r="G394" s="59">
        <v>0</v>
      </c>
      <c r="H394" s="59">
        <v>891073</v>
      </c>
      <c r="I394" s="59">
        <v>-717431</v>
      </c>
      <c r="J394" s="59">
        <v>173642</v>
      </c>
      <c r="K394" s="59">
        <v>0</v>
      </c>
      <c r="L394" s="59">
        <v>0</v>
      </c>
      <c r="M394" s="59">
        <v>0</v>
      </c>
      <c r="N394" s="59">
        <v>173642</v>
      </c>
    </row>
    <row r="395" spans="1:14" ht="15" x14ac:dyDescent="0.3">
      <c r="A395" s="53" t="s">
        <v>292</v>
      </c>
      <c r="B395" s="53" t="s">
        <v>382</v>
      </c>
      <c r="C395" s="59">
        <v>1930</v>
      </c>
      <c r="D395" s="59">
        <v>0</v>
      </c>
      <c r="E395" s="59">
        <v>0</v>
      </c>
      <c r="F395" s="59">
        <v>0</v>
      </c>
      <c r="G395" s="59">
        <v>0</v>
      </c>
      <c r="H395" s="59">
        <v>1930</v>
      </c>
      <c r="I395" s="59">
        <v>0</v>
      </c>
      <c r="J395" s="59">
        <v>1930</v>
      </c>
      <c r="K395" s="59">
        <v>0</v>
      </c>
      <c r="L395" s="59">
        <v>0</v>
      </c>
      <c r="M395" s="59">
        <v>0</v>
      </c>
      <c r="N395" s="59">
        <v>1930</v>
      </c>
    </row>
    <row r="396" spans="1:14" ht="15" x14ac:dyDescent="0.3">
      <c r="A396" s="53" t="s">
        <v>292</v>
      </c>
      <c r="B396" s="53" t="s">
        <v>361</v>
      </c>
      <c r="C396" s="59">
        <v>8166</v>
      </c>
      <c r="D396" s="59">
        <v>-4673</v>
      </c>
      <c r="E396" s="59">
        <v>0</v>
      </c>
      <c r="F396" s="59">
        <v>0</v>
      </c>
      <c r="G396" s="59">
        <v>0</v>
      </c>
      <c r="H396" s="59">
        <v>3493</v>
      </c>
      <c r="I396" s="59">
        <v>0</v>
      </c>
      <c r="J396" s="59">
        <v>3493</v>
      </c>
      <c r="K396" s="59">
        <v>0</v>
      </c>
      <c r="L396" s="59">
        <v>0</v>
      </c>
      <c r="M396" s="59">
        <v>0</v>
      </c>
      <c r="N396" s="59">
        <v>3493</v>
      </c>
    </row>
    <row r="397" spans="1:14" ht="15" x14ac:dyDescent="0.3">
      <c r="A397" s="53" t="s">
        <v>292</v>
      </c>
      <c r="B397" s="53" t="s">
        <v>355</v>
      </c>
      <c r="C397" s="59">
        <v>15031</v>
      </c>
      <c r="D397" s="59">
        <v>0</v>
      </c>
      <c r="E397" s="59">
        <v>0</v>
      </c>
      <c r="F397" s="59">
        <v>0</v>
      </c>
      <c r="G397" s="59">
        <v>0</v>
      </c>
      <c r="H397" s="59">
        <v>15031</v>
      </c>
      <c r="I397" s="59">
        <v>-1000</v>
      </c>
      <c r="J397" s="59">
        <v>14031</v>
      </c>
      <c r="K397" s="59">
        <v>0</v>
      </c>
      <c r="L397" s="59">
        <v>0</v>
      </c>
      <c r="M397" s="59">
        <v>0</v>
      </c>
      <c r="N397" s="59">
        <v>14031</v>
      </c>
    </row>
    <row r="398" spans="1:14" ht="15" x14ac:dyDescent="0.3">
      <c r="A398" s="53" t="s">
        <v>292</v>
      </c>
      <c r="B398" s="53" t="s">
        <v>64</v>
      </c>
      <c r="C398" s="59">
        <v>33163</v>
      </c>
      <c r="D398" s="59">
        <v>0</v>
      </c>
      <c r="E398" s="59">
        <v>0</v>
      </c>
      <c r="F398" s="59">
        <v>0</v>
      </c>
      <c r="G398" s="59">
        <v>0</v>
      </c>
      <c r="H398" s="59">
        <v>33163</v>
      </c>
      <c r="I398" s="59">
        <v>-1000</v>
      </c>
      <c r="J398" s="59">
        <v>32163</v>
      </c>
      <c r="K398" s="59">
        <v>0</v>
      </c>
      <c r="L398" s="59">
        <v>0</v>
      </c>
      <c r="M398" s="59">
        <v>0</v>
      </c>
      <c r="N398" s="59">
        <v>32163</v>
      </c>
    </row>
    <row r="399" spans="1:14" ht="15" x14ac:dyDescent="0.3">
      <c r="A399" s="53" t="s">
        <v>292</v>
      </c>
      <c r="B399" s="53" t="s">
        <v>65</v>
      </c>
      <c r="C399" s="59">
        <v>27368</v>
      </c>
      <c r="D399" s="59">
        <v>0</v>
      </c>
      <c r="E399" s="59">
        <v>0</v>
      </c>
      <c r="F399" s="59">
        <v>0</v>
      </c>
      <c r="G399" s="59">
        <v>0</v>
      </c>
      <c r="H399" s="59">
        <v>27368</v>
      </c>
      <c r="I399" s="59">
        <v>-1000</v>
      </c>
      <c r="J399" s="59">
        <v>26368</v>
      </c>
      <c r="K399" s="59">
        <v>0</v>
      </c>
      <c r="L399" s="59">
        <v>0</v>
      </c>
      <c r="M399" s="59">
        <v>0</v>
      </c>
      <c r="N399" s="59">
        <v>26368</v>
      </c>
    </row>
    <row r="400" spans="1:14" ht="15" x14ac:dyDescent="0.3">
      <c r="A400" s="53" t="s">
        <v>292</v>
      </c>
      <c r="B400" s="53" t="s">
        <v>66</v>
      </c>
      <c r="C400" s="59">
        <v>68320</v>
      </c>
      <c r="D400" s="59">
        <v>-1167</v>
      </c>
      <c r="E400" s="59">
        <v>0</v>
      </c>
      <c r="F400" s="59">
        <v>0</v>
      </c>
      <c r="G400" s="59">
        <v>0</v>
      </c>
      <c r="H400" s="59">
        <v>67153</v>
      </c>
      <c r="I400" s="59">
        <v>-1000</v>
      </c>
      <c r="J400" s="59">
        <v>66153</v>
      </c>
      <c r="K400" s="59">
        <v>0</v>
      </c>
      <c r="L400" s="59">
        <v>0</v>
      </c>
      <c r="M400" s="59">
        <v>0</v>
      </c>
      <c r="N400" s="59">
        <v>66153</v>
      </c>
    </row>
    <row r="401" spans="1:14" ht="15" x14ac:dyDescent="0.3">
      <c r="A401" s="53" t="s">
        <v>292</v>
      </c>
      <c r="B401" s="53" t="s">
        <v>38</v>
      </c>
      <c r="C401" s="59">
        <v>55727</v>
      </c>
      <c r="D401" s="59">
        <v>-5811</v>
      </c>
      <c r="E401" s="59">
        <v>0</v>
      </c>
      <c r="F401" s="59">
        <v>0</v>
      </c>
      <c r="G401" s="59">
        <v>0</v>
      </c>
      <c r="H401" s="59">
        <v>49916</v>
      </c>
      <c r="I401" s="59">
        <v>-10004</v>
      </c>
      <c r="J401" s="59">
        <v>39912</v>
      </c>
      <c r="K401" s="59">
        <v>0</v>
      </c>
      <c r="L401" s="59">
        <v>0</v>
      </c>
      <c r="M401" s="59">
        <v>0</v>
      </c>
      <c r="N401" s="59">
        <v>39912</v>
      </c>
    </row>
    <row r="402" spans="1:14" ht="15" x14ac:dyDescent="0.3">
      <c r="A402" s="53" t="s">
        <v>292</v>
      </c>
      <c r="B402" s="53" t="s">
        <v>67</v>
      </c>
      <c r="C402" s="59">
        <v>86047</v>
      </c>
      <c r="D402" s="59">
        <v>-9488</v>
      </c>
      <c r="E402" s="59">
        <v>0</v>
      </c>
      <c r="F402" s="59">
        <v>0</v>
      </c>
      <c r="G402" s="59">
        <v>0</v>
      </c>
      <c r="H402" s="59">
        <v>76559</v>
      </c>
      <c r="I402" s="59">
        <v>-18907</v>
      </c>
      <c r="J402" s="59">
        <v>57652</v>
      </c>
      <c r="K402" s="59">
        <v>0</v>
      </c>
      <c r="L402" s="59">
        <v>0</v>
      </c>
      <c r="M402" s="59">
        <v>0</v>
      </c>
      <c r="N402" s="59">
        <v>57652</v>
      </c>
    </row>
    <row r="403" spans="1:14" ht="15" x14ac:dyDescent="0.3">
      <c r="A403" s="53" t="s">
        <v>292</v>
      </c>
      <c r="B403" s="53" t="s">
        <v>68</v>
      </c>
      <c r="C403" s="59">
        <v>571847</v>
      </c>
      <c r="D403" s="59">
        <v>-5061</v>
      </c>
      <c r="E403" s="59">
        <v>0</v>
      </c>
      <c r="F403" s="59">
        <v>0</v>
      </c>
      <c r="G403" s="59">
        <v>0</v>
      </c>
      <c r="H403" s="59">
        <v>566786</v>
      </c>
      <c r="I403" s="59">
        <v>-49899</v>
      </c>
      <c r="J403" s="59">
        <v>516887</v>
      </c>
      <c r="K403" s="59">
        <v>0</v>
      </c>
      <c r="L403" s="59">
        <v>0</v>
      </c>
      <c r="M403" s="59">
        <v>0</v>
      </c>
      <c r="N403" s="59">
        <v>516887</v>
      </c>
    </row>
    <row r="404" spans="1:14" ht="15" x14ac:dyDescent="0.3">
      <c r="A404" s="53" t="s">
        <v>292</v>
      </c>
      <c r="B404" s="53" t="s">
        <v>69</v>
      </c>
      <c r="C404" s="59">
        <v>606340</v>
      </c>
      <c r="D404" s="59">
        <v>-997</v>
      </c>
      <c r="E404" s="59">
        <v>0</v>
      </c>
      <c r="F404" s="59">
        <v>0</v>
      </c>
      <c r="G404" s="59">
        <v>0</v>
      </c>
      <c r="H404" s="59">
        <v>605343</v>
      </c>
      <c r="I404" s="59">
        <v>-154725</v>
      </c>
      <c r="J404" s="59">
        <v>450618</v>
      </c>
      <c r="K404" s="59">
        <v>0</v>
      </c>
      <c r="L404" s="59">
        <v>0</v>
      </c>
      <c r="M404" s="59">
        <v>0</v>
      </c>
      <c r="N404" s="59">
        <v>450618</v>
      </c>
    </row>
    <row r="405" spans="1:14" ht="15" x14ac:dyDescent="0.3">
      <c r="A405" s="53" t="s">
        <v>292</v>
      </c>
      <c r="B405" s="53" t="s">
        <v>70</v>
      </c>
      <c r="C405" s="59">
        <v>1238142</v>
      </c>
      <c r="D405" s="59">
        <v>-4800</v>
      </c>
      <c r="E405" s="59">
        <v>0</v>
      </c>
      <c r="F405" s="59">
        <v>0</v>
      </c>
      <c r="G405" s="59">
        <v>0</v>
      </c>
      <c r="H405" s="59">
        <v>1233342</v>
      </c>
      <c r="I405" s="59">
        <v>-557867</v>
      </c>
      <c r="J405" s="59">
        <v>675475</v>
      </c>
      <c r="K405" s="59">
        <v>0</v>
      </c>
      <c r="L405" s="59">
        <v>0</v>
      </c>
      <c r="M405" s="59">
        <v>0</v>
      </c>
      <c r="N405" s="59">
        <v>675475</v>
      </c>
    </row>
    <row r="406" spans="1:14" ht="15" x14ac:dyDescent="0.3">
      <c r="A406" s="53" t="s">
        <v>292</v>
      </c>
      <c r="B406" s="53" t="s">
        <v>71</v>
      </c>
      <c r="C406" s="59">
        <v>6503528</v>
      </c>
      <c r="D406" s="59">
        <v>-16346</v>
      </c>
      <c r="E406" s="59">
        <v>0</v>
      </c>
      <c r="F406" s="59">
        <v>0</v>
      </c>
      <c r="G406" s="59">
        <v>0</v>
      </c>
      <c r="H406" s="59">
        <v>6487182</v>
      </c>
      <c r="I406" s="59">
        <v>-4834944</v>
      </c>
      <c r="J406" s="59">
        <v>1652238</v>
      </c>
      <c r="K406" s="59">
        <v>0</v>
      </c>
      <c r="L406" s="59">
        <v>0</v>
      </c>
      <c r="M406" s="59">
        <v>0</v>
      </c>
      <c r="N406" s="59">
        <v>1652238</v>
      </c>
    </row>
    <row r="407" spans="1:14" ht="15" x14ac:dyDescent="0.3">
      <c r="A407" s="53" t="s">
        <v>292</v>
      </c>
      <c r="B407" s="53" t="s">
        <v>39</v>
      </c>
      <c r="C407" s="59">
        <v>7868471</v>
      </c>
      <c r="D407" s="59">
        <v>-12102</v>
      </c>
      <c r="E407" s="59">
        <v>0</v>
      </c>
      <c r="F407" s="59">
        <v>0</v>
      </c>
      <c r="G407" s="59">
        <v>0</v>
      </c>
      <c r="H407" s="59">
        <v>7856369</v>
      </c>
      <c r="I407" s="59">
        <v>-6178623</v>
      </c>
      <c r="J407" s="59">
        <v>1677746</v>
      </c>
      <c r="K407" s="59">
        <v>0</v>
      </c>
      <c r="L407" s="59">
        <v>0</v>
      </c>
      <c r="M407" s="59">
        <v>0</v>
      </c>
      <c r="N407" s="59">
        <v>1677746</v>
      </c>
    </row>
    <row r="408" spans="1:14" ht="15" x14ac:dyDescent="0.3">
      <c r="A408" s="53" t="s">
        <v>292</v>
      </c>
      <c r="B408" s="53" t="s">
        <v>40</v>
      </c>
      <c r="C408" s="59">
        <v>8811989</v>
      </c>
      <c r="D408" s="59">
        <v>-35957</v>
      </c>
      <c r="E408" s="59">
        <v>0</v>
      </c>
      <c r="F408" s="59">
        <v>0</v>
      </c>
      <c r="G408" s="59">
        <v>0</v>
      </c>
      <c r="H408" s="59">
        <v>8776032</v>
      </c>
      <c r="I408" s="59">
        <v>-8520670</v>
      </c>
      <c r="J408" s="59">
        <v>255362</v>
      </c>
      <c r="K408" s="59">
        <v>33477</v>
      </c>
      <c r="L408" s="59">
        <v>-11081</v>
      </c>
      <c r="M408" s="59">
        <v>22396</v>
      </c>
      <c r="N408" s="59">
        <v>232966</v>
      </c>
    </row>
    <row r="409" spans="1:14" ht="15" x14ac:dyDescent="0.3">
      <c r="A409" s="53" t="s">
        <v>292</v>
      </c>
      <c r="B409" s="53" t="s">
        <v>41</v>
      </c>
      <c r="C409" s="59">
        <v>8524567</v>
      </c>
      <c r="D409" s="59">
        <v>-12688</v>
      </c>
      <c r="E409" s="59">
        <v>0</v>
      </c>
      <c r="F409" s="59">
        <v>0</v>
      </c>
      <c r="G409" s="59">
        <v>0</v>
      </c>
      <c r="H409" s="59">
        <v>8511879</v>
      </c>
      <c r="I409" s="59">
        <v>-8403076</v>
      </c>
      <c r="J409" s="59">
        <v>108803</v>
      </c>
      <c r="K409" s="59">
        <v>2076</v>
      </c>
      <c r="L409" s="59">
        <v>0</v>
      </c>
      <c r="M409" s="59">
        <v>2076</v>
      </c>
      <c r="N409" s="59">
        <v>106727</v>
      </c>
    </row>
    <row r="410" spans="1:14" ht="15" x14ac:dyDescent="0.3">
      <c r="A410" s="53" t="s">
        <v>291</v>
      </c>
      <c r="B410" s="53" t="s">
        <v>42</v>
      </c>
      <c r="C410" s="59">
        <v>347374</v>
      </c>
      <c r="D410" s="59">
        <v>-974</v>
      </c>
      <c r="E410" s="59">
        <v>0</v>
      </c>
      <c r="F410" s="59">
        <v>0</v>
      </c>
      <c r="G410" s="59">
        <v>0</v>
      </c>
      <c r="H410" s="59">
        <v>346400</v>
      </c>
      <c r="I410" s="59">
        <v>-287064</v>
      </c>
      <c r="J410" s="59">
        <v>59336</v>
      </c>
      <c r="K410" s="59">
        <v>0</v>
      </c>
      <c r="L410" s="59">
        <v>0</v>
      </c>
      <c r="M410" s="59">
        <v>0</v>
      </c>
      <c r="N410" s="59">
        <v>59336</v>
      </c>
    </row>
    <row r="411" spans="1:14" ht="15" x14ac:dyDescent="0.3">
      <c r="A411" s="53" t="s">
        <v>291</v>
      </c>
      <c r="B411" s="53" t="s">
        <v>43</v>
      </c>
      <c r="C411" s="59">
        <v>216173</v>
      </c>
      <c r="D411" s="59">
        <v>-224</v>
      </c>
      <c r="E411" s="59">
        <v>0</v>
      </c>
      <c r="F411" s="59">
        <v>0</v>
      </c>
      <c r="G411" s="59">
        <v>0</v>
      </c>
      <c r="H411" s="59">
        <v>215949</v>
      </c>
      <c r="I411" s="59">
        <v>-138573</v>
      </c>
      <c r="J411" s="59">
        <v>77376</v>
      </c>
      <c r="K411" s="59">
        <v>0</v>
      </c>
      <c r="L411" s="59">
        <v>0</v>
      </c>
      <c r="M411" s="59">
        <v>0</v>
      </c>
      <c r="N411" s="59">
        <v>77376</v>
      </c>
    </row>
    <row r="412" spans="1:14" ht="15" x14ac:dyDescent="0.3">
      <c r="A412" s="53" t="s">
        <v>291</v>
      </c>
      <c r="B412" s="53" t="s">
        <v>44</v>
      </c>
      <c r="C412" s="59">
        <v>221880</v>
      </c>
      <c r="D412" s="59">
        <v>-243</v>
      </c>
      <c r="E412" s="59">
        <v>0</v>
      </c>
      <c r="F412" s="59">
        <v>0</v>
      </c>
      <c r="G412" s="59">
        <v>0</v>
      </c>
      <c r="H412" s="59">
        <v>221637</v>
      </c>
      <c r="I412" s="59">
        <v>-135227</v>
      </c>
      <c r="J412" s="59">
        <v>86410</v>
      </c>
      <c r="K412" s="59">
        <v>0</v>
      </c>
      <c r="L412" s="59">
        <v>0</v>
      </c>
      <c r="M412" s="59">
        <v>0</v>
      </c>
      <c r="N412" s="59">
        <v>86410</v>
      </c>
    </row>
    <row r="413" spans="1:14" ht="15" x14ac:dyDescent="0.3">
      <c r="A413" s="53" t="s">
        <v>291</v>
      </c>
      <c r="B413" s="53" t="s">
        <v>45</v>
      </c>
      <c r="C413" s="59">
        <v>279578</v>
      </c>
      <c r="D413" s="59">
        <v>-942</v>
      </c>
      <c r="E413" s="59">
        <v>0</v>
      </c>
      <c r="F413" s="59">
        <v>0</v>
      </c>
      <c r="G413" s="59">
        <v>0</v>
      </c>
      <c r="H413" s="59">
        <v>278636</v>
      </c>
      <c r="I413" s="59">
        <v>-243156</v>
      </c>
      <c r="J413" s="59">
        <v>35480</v>
      </c>
      <c r="K413" s="59">
        <v>0</v>
      </c>
      <c r="L413" s="59">
        <v>0</v>
      </c>
      <c r="M413" s="59">
        <v>0</v>
      </c>
      <c r="N413" s="59">
        <v>35480</v>
      </c>
    </row>
    <row r="414" spans="1:14" ht="15" x14ac:dyDescent="0.3">
      <c r="A414" s="53" t="s">
        <v>291</v>
      </c>
      <c r="B414" s="53" t="s">
        <v>46</v>
      </c>
      <c r="C414" s="59">
        <v>177550</v>
      </c>
      <c r="D414" s="59">
        <v>-1082</v>
      </c>
      <c r="E414" s="59">
        <v>0</v>
      </c>
      <c r="F414" s="59">
        <v>0</v>
      </c>
      <c r="G414" s="59">
        <v>0</v>
      </c>
      <c r="H414" s="59">
        <v>176468</v>
      </c>
      <c r="I414" s="59">
        <v>-170016</v>
      </c>
      <c r="J414" s="59">
        <v>6452</v>
      </c>
      <c r="K414" s="59">
        <v>0</v>
      </c>
      <c r="L414" s="59">
        <v>0</v>
      </c>
      <c r="M414" s="59">
        <v>0</v>
      </c>
      <c r="N414" s="59">
        <v>6452</v>
      </c>
    </row>
    <row r="415" spans="1:14" ht="15" x14ac:dyDescent="0.3">
      <c r="A415" s="53" t="s">
        <v>291</v>
      </c>
      <c r="B415" s="53" t="s">
        <v>47</v>
      </c>
      <c r="C415" s="59">
        <v>194480</v>
      </c>
      <c r="D415" s="59">
        <v>-249</v>
      </c>
      <c r="E415" s="59">
        <v>0</v>
      </c>
      <c r="F415" s="59">
        <v>0</v>
      </c>
      <c r="G415" s="59">
        <v>0</v>
      </c>
      <c r="H415" s="59">
        <v>194231</v>
      </c>
      <c r="I415" s="59">
        <v>-194231</v>
      </c>
      <c r="J415" s="59">
        <v>0</v>
      </c>
      <c r="K415" s="59">
        <v>0</v>
      </c>
      <c r="L415" s="59">
        <v>0</v>
      </c>
      <c r="M415" s="59">
        <v>0</v>
      </c>
      <c r="N415" s="59">
        <v>0</v>
      </c>
    </row>
    <row r="416" spans="1:14" ht="15" x14ac:dyDescent="0.3">
      <c r="A416" s="53" t="s">
        <v>291</v>
      </c>
      <c r="B416" s="53" t="s">
        <v>48</v>
      </c>
      <c r="C416" s="59">
        <v>59805</v>
      </c>
      <c r="D416" s="59">
        <v>-235</v>
      </c>
      <c r="E416" s="59">
        <v>0</v>
      </c>
      <c r="F416" s="59">
        <v>0</v>
      </c>
      <c r="G416" s="59">
        <v>0</v>
      </c>
      <c r="H416" s="59">
        <v>59570</v>
      </c>
      <c r="I416" s="59">
        <v>-59570</v>
      </c>
      <c r="J416" s="59">
        <v>0</v>
      </c>
      <c r="K416" s="59">
        <v>0</v>
      </c>
      <c r="L416" s="59">
        <v>0</v>
      </c>
      <c r="M416" s="59">
        <v>0</v>
      </c>
      <c r="N416" s="59">
        <v>0</v>
      </c>
    </row>
    <row r="417" spans="1:14" ht="15" x14ac:dyDescent="0.3">
      <c r="A417" s="53" t="s">
        <v>291</v>
      </c>
      <c r="B417" s="53" t="s">
        <v>49</v>
      </c>
      <c r="C417" s="59">
        <v>23166</v>
      </c>
      <c r="D417" s="59">
        <v>0</v>
      </c>
      <c r="E417" s="59">
        <v>0</v>
      </c>
      <c r="F417" s="59">
        <v>0</v>
      </c>
      <c r="G417" s="59">
        <v>0</v>
      </c>
      <c r="H417" s="59">
        <v>23166</v>
      </c>
      <c r="I417" s="59">
        <v>-23166</v>
      </c>
      <c r="J417" s="59">
        <v>0</v>
      </c>
      <c r="K417" s="59">
        <v>0</v>
      </c>
      <c r="L417" s="59">
        <v>0</v>
      </c>
      <c r="M417" s="59">
        <v>0</v>
      </c>
      <c r="N417" s="59">
        <v>0</v>
      </c>
    </row>
    <row r="418" spans="1:14" ht="15" x14ac:dyDescent="0.3">
      <c r="A418" s="53" t="s">
        <v>290</v>
      </c>
      <c r="B418" s="53" t="s">
        <v>382</v>
      </c>
      <c r="C418" s="59">
        <v>24713</v>
      </c>
      <c r="D418" s="59">
        <v>0</v>
      </c>
      <c r="E418" s="59">
        <v>0</v>
      </c>
      <c r="F418" s="59">
        <v>0</v>
      </c>
      <c r="G418" s="59">
        <v>0</v>
      </c>
      <c r="H418" s="59">
        <v>24713</v>
      </c>
      <c r="I418" s="59">
        <v>0</v>
      </c>
      <c r="J418" s="59">
        <v>24713</v>
      </c>
      <c r="K418" s="59">
        <v>0</v>
      </c>
      <c r="L418" s="59">
        <v>0</v>
      </c>
      <c r="M418" s="59">
        <v>0</v>
      </c>
      <c r="N418" s="59">
        <v>24713</v>
      </c>
    </row>
    <row r="419" spans="1:14" ht="15" x14ac:dyDescent="0.3">
      <c r="A419" s="53" t="s">
        <v>290</v>
      </c>
      <c r="B419" s="53" t="s">
        <v>383</v>
      </c>
      <c r="C419" s="59">
        <v>27314</v>
      </c>
      <c r="D419" s="59">
        <v>0</v>
      </c>
      <c r="E419" s="59">
        <v>0</v>
      </c>
      <c r="F419" s="59">
        <v>0</v>
      </c>
      <c r="G419" s="59">
        <v>0</v>
      </c>
      <c r="H419" s="59">
        <v>27314</v>
      </c>
      <c r="I419" s="59">
        <v>-1000</v>
      </c>
      <c r="J419" s="59">
        <v>26314</v>
      </c>
      <c r="K419" s="59">
        <v>0</v>
      </c>
      <c r="L419" s="59">
        <v>0</v>
      </c>
      <c r="M419" s="59">
        <v>0</v>
      </c>
      <c r="N419" s="59">
        <v>26314</v>
      </c>
    </row>
    <row r="420" spans="1:14" ht="15" x14ac:dyDescent="0.3">
      <c r="A420" s="53" t="s">
        <v>290</v>
      </c>
      <c r="B420" s="53" t="s">
        <v>363</v>
      </c>
      <c r="C420" s="59">
        <v>21629</v>
      </c>
      <c r="D420" s="59">
        <v>0</v>
      </c>
      <c r="E420" s="59">
        <v>0</v>
      </c>
      <c r="F420" s="59">
        <v>0</v>
      </c>
      <c r="G420" s="59">
        <v>0</v>
      </c>
      <c r="H420" s="59">
        <v>21629</v>
      </c>
      <c r="I420" s="59">
        <v>-1000</v>
      </c>
      <c r="J420" s="59">
        <v>20629</v>
      </c>
      <c r="K420" s="59">
        <v>0</v>
      </c>
      <c r="L420" s="59">
        <v>0</v>
      </c>
      <c r="M420" s="59">
        <v>0</v>
      </c>
      <c r="N420" s="59">
        <v>20629</v>
      </c>
    </row>
    <row r="421" spans="1:14" ht="15" x14ac:dyDescent="0.3">
      <c r="A421" s="53" t="s">
        <v>290</v>
      </c>
      <c r="B421" s="53" t="s">
        <v>361</v>
      </c>
      <c r="C421" s="59">
        <v>22232</v>
      </c>
      <c r="D421" s="59">
        <v>0</v>
      </c>
      <c r="E421" s="59">
        <v>0</v>
      </c>
      <c r="F421" s="59">
        <v>0</v>
      </c>
      <c r="G421" s="59">
        <v>0</v>
      </c>
      <c r="H421" s="59">
        <v>22232</v>
      </c>
      <c r="I421" s="59">
        <v>-1000</v>
      </c>
      <c r="J421" s="59">
        <v>21232</v>
      </c>
      <c r="K421" s="59">
        <v>0</v>
      </c>
      <c r="L421" s="59">
        <v>0</v>
      </c>
      <c r="M421" s="59">
        <v>0</v>
      </c>
      <c r="N421" s="59">
        <v>21232</v>
      </c>
    </row>
    <row r="422" spans="1:14" ht="15" x14ac:dyDescent="0.3">
      <c r="A422" s="53" t="s">
        <v>290</v>
      </c>
      <c r="B422" s="53" t="s">
        <v>355</v>
      </c>
      <c r="C422" s="59">
        <v>30835</v>
      </c>
      <c r="D422" s="59">
        <v>0</v>
      </c>
      <c r="E422" s="59">
        <v>0</v>
      </c>
      <c r="F422" s="59">
        <v>0</v>
      </c>
      <c r="G422" s="59">
        <v>0</v>
      </c>
      <c r="H422" s="59">
        <v>30835</v>
      </c>
      <c r="I422" s="59">
        <v>-1000</v>
      </c>
      <c r="J422" s="59">
        <v>29835</v>
      </c>
      <c r="K422" s="59">
        <v>0</v>
      </c>
      <c r="L422" s="59">
        <v>0</v>
      </c>
      <c r="M422" s="59">
        <v>0</v>
      </c>
      <c r="N422" s="59">
        <v>29835</v>
      </c>
    </row>
    <row r="423" spans="1:14" ht="15" x14ac:dyDescent="0.3">
      <c r="A423" s="53" t="s">
        <v>290</v>
      </c>
      <c r="B423" s="53" t="s">
        <v>64</v>
      </c>
      <c r="C423" s="59">
        <v>35550</v>
      </c>
      <c r="D423" s="59">
        <v>0</v>
      </c>
      <c r="E423" s="59">
        <v>0</v>
      </c>
      <c r="F423" s="59">
        <v>0</v>
      </c>
      <c r="G423" s="59">
        <v>0</v>
      </c>
      <c r="H423" s="59">
        <v>35550</v>
      </c>
      <c r="I423" s="59">
        <v>-1000</v>
      </c>
      <c r="J423" s="59">
        <v>34550</v>
      </c>
      <c r="K423" s="59">
        <v>0</v>
      </c>
      <c r="L423" s="59">
        <v>0</v>
      </c>
      <c r="M423" s="59">
        <v>0</v>
      </c>
      <c r="N423" s="59">
        <v>34550</v>
      </c>
    </row>
    <row r="424" spans="1:14" ht="15" x14ac:dyDescent="0.3">
      <c r="A424" s="53" t="s">
        <v>290</v>
      </c>
      <c r="B424" s="53" t="s">
        <v>65</v>
      </c>
      <c r="C424" s="59">
        <v>31923</v>
      </c>
      <c r="D424" s="59">
        <v>0</v>
      </c>
      <c r="E424" s="59">
        <v>0</v>
      </c>
      <c r="F424" s="59">
        <v>0</v>
      </c>
      <c r="G424" s="59">
        <v>0</v>
      </c>
      <c r="H424" s="59">
        <v>31923</v>
      </c>
      <c r="I424" s="59">
        <v>-1000</v>
      </c>
      <c r="J424" s="59">
        <v>30923</v>
      </c>
      <c r="K424" s="59">
        <v>0</v>
      </c>
      <c r="L424" s="59">
        <v>0</v>
      </c>
      <c r="M424" s="59">
        <v>0</v>
      </c>
      <c r="N424" s="59">
        <v>30923</v>
      </c>
    </row>
    <row r="425" spans="1:14" ht="15" x14ac:dyDescent="0.3">
      <c r="A425" s="53" t="s">
        <v>290</v>
      </c>
      <c r="B425" s="53" t="s">
        <v>66</v>
      </c>
      <c r="C425" s="59">
        <v>52760</v>
      </c>
      <c r="D425" s="59">
        <v>0</v>
      </c>
      <c r="E425" s="59">
        <v>0</v>
      </c>
      <c r="F425" s="59">
        <v>0</v>
      </c>
      <c r="G425" s="59">
        <v>0</v>
      </c>
      <c r="H425" s="59">
        <v>52760</v>
      </c>
      <c r="I425" s="59">
        <v>-1000</v>
      </c>
      <c r="J425" s="59">
        <v>51760</v>
      </c>
      <c r="K425" s="59">
        <v>0</v>
      </c>
      <c r="L425" s="59">
        <v>0</v>
      </c>
      <c r="M425" s="59">
        <v>0</v>
      </c>
      <c r="N425" s="59">
        <v>51760</v>
      </c>
    </row>
    <row r="426" spans="1:14" ht="15" x14ac:dyDescent="0.3">
      <c r="A426" s="53" t="s">
        <v>290</v>
      </c>
      <c r="B426" s="53" t="s">
        <v>38</v>
      </c>
      <c r="C426" s="59">
        <v>65899</v>
      </c>
      <c r="D426" s="59">
        <v>0</v>
      </c>
      <c r="E426" s="59">
        <v>0</v>
      </c>
      <c r="F426" s="59">
        <v>0</v>
      </c>
      <c r="G426" s="59">
        <v>0</v>
      </c>
      <c r="H426" s="59">
        <v>65899</v>
      </c>
      <c r="I426" s="59">
        <v>-1000</v>
      </c>
      <c r="J426" s="59">
        <v>64899</v>
      </c>
      <c r="K426" s="59">
        <v>0</v>
      </c>
      <c r="L426" s="59">
        <v>0</v>
      </c>
      <c r="M426" s="59">
        <v>0</v>
      </c>
      <c r="N426" s="59">
        <v>64899</v>
      </c>
    </row>
    <row r="427" spans="1:14" ht="15" x14ac:dyDescent="0.3">
      <c r="A427" s="53" t="s">
        <v>290</v>
      </c>
      <c r="B427" s="53" t="s">
        <v>67</v>
      </c>
      <c r="C427" s="59">
        <v>46239</v>
      </c>
      <c r="D427" s="59">
        <v>0</v>
      </c>
      <c r="E427" s="59">
        <v>0</v>
      </c>
      <c r="F427" s="59">
        <v>0</v>
      </c>
      <c r="G427" s="59">
        <v>0</v>
      </c>
      <c r="H427" s="59">
        <v>46239</v>
      </c>
      <c r="I427" s="59">
        <v>-1000</v>
      </c>
      <c r="J427" s="59">
        <v>45239</v>
      </c>
      <c r="K427" s="59">
        <v>0</v>
      </c>
      <c r="L427" s="59">
        <v>0</v>
      </c>
      <c r="M427" s="59">
        <v>0</v>
      </c>
      <c r="N427" s="59">
        <v>45239</v>
      </c>
    </row>
    <row r="428" spans="1:14" ht="15" x14ac:dyDescent="0.3">
      <c r="A428" s="53" t="s">
        <v>290</v>
      </c>
      <c r="B428" s="53" t="s">
        <v>68</v>
      </c>
      <c r="C428" s="59">
        <v>93729</v>
      </c>
      <c r="D428" s="59">
        <v>0</v>
      </c>
      <c r="E428" s="59">
        <v>0</v>
      </c>
      <c r="F428" s="59">
        <v>0</v>
      </c>
      <c r="G428" s="59">
        <v>0</v>
      </c>
      <c r="H428" s="59">
        <v>93729</v>
      </c>
      <c r="I428" s="59">
        <v>-1000</v>
      </c>
      <c r="J428" s="59">
        <v>92729</v>
      </c>
      <c r="K428" s="59">
        <v>0</v>
      </c>
      <c r="L428" s="59">
        <v>0</v>
      </c>
      <c r="M428" s="59">
        <v>0</v>
      </c>
      <c r="N428" s="59">
        <v>92729</v>
      </c>
    </row>
    <row r="429" spans="1:14" ht="15" x14ac:dyDescent="0.3">
      <c r="A429" s="53" t="s">
        <v>290</v>
      </c>
      <c r="B429" s="53" t="s">
        <v>69</v>
      </c>
      <c r="C429" s="59">
        <v>100210</v>
      </c>
      <c r="D429" s="59">
        <v>0</v>
      </c>
      <c r="E429" s="59">
        <v>0</v>
      </c>
      <c r="F429" s="59">
        <v>0</v>
      </c>
      <c r="G429" s="59">
        <v>0</v>
      </c>
      <c r="H429" s="59">
        <v>100210</v>
      </c>
      <c r="I429" s="59">
        <v>-1000</v>
      </c>
      <c r="J429" s="59">
        <v>99210</v>
      </c>
      <c r="K429" s="59">
        <v>0</v>
      </c>
      <c r="L429" s="59">
        <v>0</v>
      </c>
      <c r="M429" s="59">
        <v>0</v>
      </c>
      <c r="N429" s="59">
        <v>99210</v>
      </c>
    </row>
    <row r="430" spans="1:14" ht="15" x14ac:dyDescent="0.3">
      <c r="A430" s="53" t="s">
        <v>290</v>
      </c>
      <c r="B430" s="53" t="s">
        <v>70</v>
      </c>
      <c r="C430" s="59">
        <v>169611</v>
      </c>
      <c r="D430" s="59">
        <v>0</v>
      </c>
      <c r="E430" s="59">
        <v>0</v>
      </c>
      <c r="F430" s="59">
        <v>0</v>
      </c>
      <c r="G430" s="59">
        <v>0</v>
      </c>
      <c r="H430" s="59">
        <v>169611</v>
      </c>
      <c r="I430" s="59">
        <v>-1000</v>
      </c>
      <c r="J430" s="59">
        <v>168611</v>
      </c>
      <c r="K430" s="59">
        <v>0</v>
      </c>
      <c r="L430" s="59">
        <v>0</v>
      </c>
      <c r="M430" s="59">
        <v>0</v>
      </c>
      <c r="N430" s="59">
        <v>168611</v>
      </c>
    </row>
    <row r="431" spans="1:14" ht="15" x14ac:dyDescent="0.3">
      <c r="A431" s="53" t="s">
        <v>290</v>
      </c>
      <c r="B431" s="53" t="s">
        <v>71</v>
      </c>
      <c r="C431" s="59">
        <v>268885</v>
      </c>
      <c r="D431" s="59">
        <v>0</v>
      </c>
      <c r="E431" s="59">
        <v>0</v>
      </c>
      <c r="F431" s="59">
        <v>0</v>
      </c>
      <c r="G431" s="59">
        <v>0</v>
      </c>
      <c r="H431" s="59">
        <v>268885</v>
      </c>
      <c r="I431" s="59">
        <v>-31975</v>
      </c>
      <c r="J431" s="59">
        <v>236910</v>
      </c>
      <c r="K431" s="59">
        <v>0</v>
      </c>
      <c r="L431" s="59">
        <v>0</v>
      </c>
      <c r="M431" s="59">
        <v>0</v>
      </c>
      <c r="N431" s="59">
        <v>236910</v>
      </c>
    </row>
    <row r="432" spans="1:14" ht="15" x14ac:dyDescent="0.3">
      <c r="A432" s="53" t="s">
        <v>290</v>
      </c>
      <c r="B432" s="53" t="s">
        <v>39</v>
      </c>
      <c r="C432" s="59">
        <v>297262</v>
      </c>
      <c r="D432" s="59">
        <v>-220</v>
      </c>
      <c r="E432" s="59">
        <v>0</v>
      </c>
      <c r="F432" s="59">
        <v>0</v>
      </c>
      <c r="G432" s="59">
        <v>0</v>
      </c>
      <c r="H432" s="59">
        <v>297042</v>
      </c>
      <c r="I432" s="59">
        <v>-29832</v>
      </c>
      <c r="J432" s="59">
        <v>267210</v>
      </c>
      <c r="K432" s="59">
        <v>0</v>
      </c>
      <c r="L432" s="59">
        <v>0</v>
      </c>
      <c r="M432" s="59">
        <v>0</v>
      </c>
      <c r="N432" s="59">
        <v>267210</v>
      </c>
    </row>
    <row r="433" spans="1:14" ht="15" x14ac:dyDescent="0.3">
      <c r="A433" s="53" t="s">
        <v>290</v>
      </c>
      <c r="B433" s="53" t="s">
        <v>40</v>
      </c>
      <c r="C433" s="59">
        <v>338128</v>
      </c>
      <c r="D433" s="59">
        <v>-141</v>
      </c>
      <c r="E433" s="59">
        <v>0</v>
      </c>
      <c r="F433" s="59">
        <v>0</v>
      </c>
      <c r="G433" s="59">
        <v>0</v>
      </c>
      <c r="H433" s="59">
        <v>337987</v>
      </c>
      <c r="I433" s="59">
        <v>-316188</v>
      </c>
      <c r="J433" s="59">
        <v>21799</v>
      </c>
      <c r="K433" s="59">
        <v>0</v>
      </c>
      <c r="L433" s="59">
        <v>0</v>
      </c>
      <c r="M433" s="59">
        <v>0</v>
      </c>
      <c r="N433" s="59">
        <v>21799</v>
      </c>
    </row>
    <row r="434" spans="1:14" ht="15" x14ac:dyDescent="0.3">
      <c r="A434" s="53" t="s">
        <v>290</v>
      </c>
      <c r="B434" s="53" t="s">
        <v>41</v>
      </c>
      <c r="C434" s="59">
        <v>346403</v>
      </c>
      <c r="D434" s="59">
        <v>-135</v>
      </c>
      <c r="E434" s="59">
        <v>0</v>
      </c>
      <c r="F434" s="59">
        <v>0</v>
      </c>
      <c r="G434" s="59">
        <v>0</v>
      </c>
      <c r="H434" s="59">
        <v>346268</v>
      </c>
      <c r="I434" s="59">
        <v>-326021</v>
      </c>
      <c r="J434" s="59">
        <v>20247</v>
      </c>
      <c r="K434" s="59">
        <v>0</v>
      </c>
      <c r="L434" s="59">
        <v>0</v>
      </c>
      <c r="M434" s="59">
        <v>0</v>
      </c>
      <c r="N434" s="59">
        <v>20247</v>
      </c>
    </row>
    <row r="435" spans="1:14" ht="15" x14ac:dyDescent="0.3">
      <c r="A435" s="53" t="s">
        <v>290</v>
      </c>
      <c r="B435" s="53" t="s">
        <v>42</v>
      </c>
      <c r="C435" s="59">
        <v>692487</v>
      </c>
      <c r="D435" s="59">
        <v>-382941</v>
      </c>
      <c r="E435" s="59">
        <v>0</v>
      </c>
      <c r="F435" s="59">
        <v>0</v>
      </c>
      <c r="G435" s="59">
        <v>0</v>
      </c>
      <c r="H435" s="59">
        <v>309546</v>
      </c>
      <c r="I435" s="59">
        <v>-224475</v>
      </c>
      <c r="J435" s="59">
        <v>85071</v>
      </c>
      <c r="K435" s="59">
        <v>0</v>
      </c>
      <c r="L435" s="59">
        <v>0</v>
      </c>
      <c r="M435" s="59">
        <v>0</v>
      </c>
      <c r="N435" s="59">
        <v>85071</v>
      </c>
    </row>
    <row r="436" spans="1:14" ht="15" x14ac:dyDescent="0.3">
      <c r="A436" s="53" t="s">
        <v>290</v>
      </c>
      <c r="B436" s="53" t="s">
        <v>43</v>
      </c>
      <c r="C436" s="59">
        <v>272441</v>
      </c>
      <c r="D436" s="59">
        <v>-1367</v>
      </c>
      <c r="E436" s="59">
        <v>0</v>
      </c>
      <c r="F436" s="59">
        <v>0</v>
      </c>
      <c r="G436" s="59">
        <v>0</v>
      </c>
      <c r="H436" s="59">
        <v>271074</v>
      </c>
      <c r="I436" s="59">
        <v>-209349</v>
      </c>
      <c r="J436" s="59">
        <v>61725</v>
      </c>
      <c r="K436" s="59">
        <v>15158</v>
      </c>
      <c r="L436" s="59">
        <v>-15158</v>
      </c>
      <c r="M436" s="59">
        <v>0</v>
      </c>
      <c r="N436" s="59">
        <v>61725</v>
      </c>
    </row>
    <row r="437" spans="1:14" ht="15" x14ac:dyDescent="0.3">
      <c r="A437" s="53" t="s">
        <v>290</v>
      </c>
      <c r="B437" s="53" t="s">
        <v>44</v>
      </c>
      <c r="C437" s="59">
        <v>333067</v>
      </c>
      <c r="D437" s="59">
        <v>-2099</v>
      </c>
      <c r="E437" s="59">
        <v>0</v>
      </c>
      <c r="F437" s="59">
        <v>0</v>
      </c>
      <c r="G437" s="59">
        <v>0</v>
      </c>
      <c r="H437" s="59">
        <v>330968</v>
      </c>
      <c r="I437" s="59">
        <v>-291805</v>
      </c>
      <c r="J437" s="59">
        <v>39163</v>
      </c>
      <c r="K437" s="59">
        <v>0</v>
      </c>
      <c r="L437" s="59">
        <v>0</v>
      </c>
      <c r="M437" s="59">
        <v>0</v>
      </c>
      <c r="N437" s="59">
        <v>39163</v>
      </c>
    </row>
    <row r="438" spans="1:14" ht="15" x14ac:dyDescent="0.3">
      <c r="A438" s="53" t="s">
        <v>290</v>
      </c>
      <c r="B438" s="53" t="s">
        <v>45</v>
      </c>
      <c r="C438" s="59">
        <v>230238</v>
      </c>
      <c r="D438" s="59">
        <v>0</v>
      </c>
      <c r="E438" s="59">
        <v>0</v>
      </c>
      <c r="F438" s="59">
        <v>0</v>
      </c>
      <c r="G438" s="59">
        <v>0</v>
      </c>
      <c r="H438" s="59">
        <v>230238</v>
      </c>
      <c r="I438" s="59">
        <v>-230238</v>
      </c>
      <c r="J438" s="59">
        <v>0</v>
      </c>
      <c r="K438" s="59">
        <v>0</v>
      </c>
      <c r="L438" s="59">
        <v>0</v>
      </c>
      <c r="M438" s="59">
        <v>0</v>
      </c>
      <c r="N438" s="59">
        <v>0</v>
      </c>
    </row>
    <row r="439" spans="1:14" ht="15" x14ac:dyDescent="0.3">
      <c r="A439" s="53" t="s">
        <v>290</v>
      </c>
      <c r="B439" s="53" t="s">
        <v>46</v>
      </c>
      <c r="C439" s="59">
        <v>290646</v>
      </c>
      <c r="D439" s="59">
        <v>-743</v>
      </c>
      <c r="E439" s="59">
        <v>0</v>
      </c>
      <c r="F439" s="59">
        <v>0</v>
      </c>
      <c r="G439" s="59">
        <v>0</v>
      </c>
      <c r="H439" s="59">
        <v>289903</v>
      </c>
      <c r="I439" s="59">
        <v>-289903</v>
      </c>
      <c r="J439" s="59">
        <v>0</v>
      </c>
      <c r="K439" s="59">
        <v>0</v>
      </c>
      <c r="L439" s="59">
        <v>0</v>
      </c>
      <c r="M439" s="59">
        <v>0</v>
      </c>
      <c r="N439" s="59">
        <v>0</v>
      </c>
    </row>
    <row r="440" spans="1:14" ht="15" x14ac:dyDescent="0.3">
      <c r="A440" s="53" t="s">
        <v>290</v>
      </c>
      <c r="B440" s="53" t="s">
        <v>47</v>
      </c>
      <c r="C440" s="59">
        <v>385881</v>
      </c>
      <c r="D440" s="59">
        <v>-973</v>
      </c>
      <c r="E440" s="59">
        <v>0</v>
      </c>
      <c r="F440" s="59">
        <v>0</v>
      </c>
      <c r="G440" s="59">
        <v>0</v>
      </c>
      <c r="H440" s="59">
        <v>384908</v>
      </c>
      <c r="I440" s="59">
        <v>-384908</v>
      </c>
      <c r="J440" s="59">
        <v>0</v>
      </c>
      <c r="K440" s="59">
        <v>0</v>
      </c>
      <c r="L440" s="59">
        <v>0</v>
      </c>
      <c r="M440" s="59">
        <v>0</v>
      </c>
      <c r="N440" s="59">
        <v>0</v>
      </c>
    </row>
    <row r="441" spans="1:14" ht="15" x14ac:dyDescent="0.3">
      <c r="A441" s="53" t="s">
        <v>290</v>
      </c>
      <c r="B441" s="53" t="s">
        <v>48</v>
      </c>
      <c r="C441" s="59">
        <v>373773</v>
      </c>
      <c r="D441" s="59">
        <v>0</v>
      </c>
      <c r="E441" s="59">
        <v>0</v>
      </c>
      <c r="F441" s="59">
        <v>0</v>
      </c>
      <c r="G441" s="59">
        <v>0</v>
      </c>
      <c r="H441" s="59">
        <v>373773</v>
      </c>
      <c r="I441" s="59">
        <v>-373773</v>
      </c>
      <c r="J441" s="59">
        <v>0</v>
      </c>
      <c r="K441" s="59">
        <v>0</v>
      </c>
      <c r="L441" s="59">
        <v>0</v>
      </c>
      <c r="M441" s="59">
        <v>0</v>
      </c>
      <c r="N441" s="59">
        <v>0</v>
      </c>
    </row>
    <row r="442" spans="1:14" ht="15" x14ac:dyDescent="0.3">
      <c r="A442" s="53" t="s">
        <v>290</v>
      </c>
      <c r="B442" s="53" t="s">
        <v>49</v>
      </c>
      <c r="C442" s="59">
        <v>299951</v>
      </c>
      <c r="D442" s="59">
        <v>-343</v>
      </c>
      <c r="E442" s="59">
        <v>0</v>
      </c>
      <c r="F442" s="59">
        <v>0</v>
      </c>
      <c r="G442" s="59">
        <v>0</v>
      </c>
      <c r="H442" s="59">
        <v>299608</v>
      </c>
      <c r="I442" s="59">
        <v>-299608</v>
      </c>
      <c r="J442" s="59">
        <v>0</v>
      </c>
      <c r="K442" s="59">
        <v>0</v>
      </c>
      <c r="L442" s="59">
        <v>0</v>
      </c>
      <c r="M442" s="59">
        <v>0</v>
      </c>
      <c r="N442" s="59">
        <v>0</v>
      </c>
    </row>
    <row r="443" spans="1:14" ht="15" x14ac:dyDescent="0.3">
      <c r="A443" s="53" t="s">
        <v>290</v>
      </c>
      <c r="B443" s="53" t="s">
        <v>50</v>
      </c>
      <c r="C443" s="59">
        <v>260548</v>
      </c>
      <c r="D443" s="59">
        <v>-439</v>
      </c>
      <c r="E443" s="59">
        <v>0</v>
      </c>
      <c r="F443" s="59">
        <v>0</v>
      </c>
      <c r="G443" s="59">
        <v>0</v>
      </c>
      <c r="H443" s="59">
        <v>260109</v>
      </c>
      <c r="I443" s="59">
        <v>-260109</v>
      </c>
      <c r="J443" s="59">
        <v>0</v>
      </c>
      <c r="K443" s="59">
        <v>0</v>
      </c>
      <c r="L443" s="59">
        <v>0</v>
      </c>
      <c r="M443" s="59">
        <v>0</v>
      </c>
      <c r="N443" s="59">
        <v>0</v>
      </c>
    </row>
    <row r="444" spans="1:14" ht="15" x14ac:dyDescent="0.3">
      <c r="A444" s="53" t="s">
        <v>290</v>
      </c>
      <c r="B444" s="53" t="s">
        <v>51</v>
      </c>
      <c r="C444" s="59">
        <v>235654</v>
      </c>
      <c r="D444" s="59">
        <v>-441</v>
      </c>
      <c r="E444" s="59">
        <v>0</v>
      </c>
      <c r="F444" s="59">
        <v>0</v>
      </c>
      <c r="G444" s="59">
        <v>0</v>
      </c>
      <c r="H444" s="59">
        <v>235213</v>
      </c>
      <c r="I444" s="59">
        <v>-235213</v>
      </c>
      <c r="J444" s="59">
        <v>0</v>
      </c>
      <c r="K444" s="59">
        <v>0</v>
      </c>
      <c r="L444" s="59">
        <v>0</v>
      </c>
      <c r="M444" s="59">
        <v>0</v>
      </c>
      <c r="N444" s="59">
        <v>0</v>
      </c>
    </row>
    <row r="445" spans="1:14" ht="15" x14ac:dyDescent="0.3">
      <c r="A445" s="53" t="s">
        <v>290</v>
      </c>
      <c r="B445" s="53" t="s">
        <v>52</v>
      </c>
      <c r="C445" s="59">
        <v>241619</v>
      </c>
      <c r="D445" s="59">
        <v>-439</v>
      </c>
      <c r="E445" s="59">
        <v>0</v>
      </c>
      <c r="F445" s="59">
        <v>0</v>
      </c>
      <c r="G445" s="59">
        <v>0</v>
      </c>
      <c r="H445" s="59">
        <v>241180</v>
      </c>
      <c r="I445" s="59">
        <v>-241180</v>
      </c>
      <c r="J445" s="59">
        <v>0</v>
      </c>
      <c r="K445" s="59">
        <v>0</v>
      </c>
      <c r="L445" s="59">
        <v>0</v>
      </c>
      <c r="M445" s="59">
        <v>0</v>
      </c>
      <c r="N445" s="59">
        <v>0</v>
      </c>
    </row>
    <row r="446" spans="1:14" ht="15" x14ac:dyDescent="0.3">
      <c r="A446" s="53" t="s">
        <v>290</v>
      </c>
      <c r="B446" s="53" t="s">
        <v>53</v>
      </c>
      <c r="C446" s="59">
        <v>223251</v>
      </c>
      <c r="D446" s="59">
        <v>-384</v>
      </c>
      <c r="E446" s="59">
        <v>0</v>
      </c>
      <c r="F446" s="59">
        <v>0</v>
      </c>
      <c r="G446" s="59">
        <v>0</v>
      </c>
      <c r="H446" s="59">
        <v>222867</v>
      </c>
      <c r="I446" s="59">
        <v>-222867</v>
      </c>
      <c r="J446" s="59">
        <v>0</v>
      </c>
      <c r="K446" s="59">
        <v>0</v>
      </c>
      <c r="L446" s="59">
        <v>0</v>
      </c>
      <c r="M446" s="59">
        <v>0</v>
      </c>
      <c r="N446" s="59">
        <v>0</v>
      </c>
    </row>
    <row r="447" spans="1:14" ht="15" x14ac:dyDescent="0.3">
      <c r="A447" s="53" t="s">
        <v>289</v>
      </c>
      <c r="B447" s="53" t="s">
        <v>47</v>
      </c>
      <c r="C447" s="59">
        <v>8141</v>
      </c>
      <c r="D447" s="59">
        <v>0</v>
      </c>
      <c r="E447" s="59">
        <v>0</v>
      </c>
      <c r="F447" s="59">
        <v>0</v>
      </c>
      <c r="G447" s="59">
        <v>0</v>
      </c>
      <c r="H447" s="59">
        <v>8141</v>
      </c>
      <c r="I447" s="59">
        <v>-8141</v>
      </c>
      <c r="J447" s="59">
        <v>0</v>
      </c>
      <c r="K447" s="59">
        <v>0</v>
      </c>
      <c r="L447" s="59">
        <v>0</v>
      </c>
      <c r="M447" s="59">
        <v>0</v>
      </c>
      <c r="N447" s="59">
        <v>0</v>
      </c>
    </row>
    <row r="448" spans="1:14" ht="15" x14ac:dyDescent="0.3">
      <c r="A448" s="53" t="s">
        <v>289</v>
      </c>
      <c r="B448" s="53" t="s">
        <v>48</v>
      </c>
      <c r="C448" s="59">
        <v>4818</v>
      </c>
      <c r="D448" s="59">
        <v>-253</v>
      </c>
      <c r="E448" s="59">
        <v>0</v>
      </c>
      <c r="F448" s="59">
        <v>0</v>
      </c>
      <c r="G448" s="59">
        <v>0</v>
      </c>
      <c r="H448" s="59">
        <v>4565</v>
      </c>
      <c r="I448" s="59">
        <v>-4565</v>
      </c>
      <c r="J448" s="59">
        <v>0</v>
      </c>
      <c r="K448" s="59">
        <v>0</v>
      </c>
      <c r="L448" s="59">
        <v>0</v>
      </c>
      <c r="M448" s="59">
        <v>0</v>
      </c>
      <c r="N448" s="59">
        <v>0</v>
      </c>
    </row>
    <row r="449" spans="1:14" ht="15" x14ac:dyDescent="0.3">
      <c r="A449" s="53" t="s">
        <v>289</v>
      </c>
      <c r="B449" s="53" t="s">
        <v>49</v>
      </c>
      <c r="C449" s="59">
        <v>63419</v>
      </c>
      <c r="D449" s="59">
        <v>-58</v>
      </c>
      <c r="E449" s="59">
        <v>0</v>
      </c>
      <c r="F449" s="59">
        <v>0</v>
      </c>
      <c r="G449" s="59">
        <v>0</v>
      </c>
      <c r="H449" s="59">
        <v>63361</v>
      </c>
      <c r="I449" s="59">
        <v>-63361</v>
      </c>
      <c r="J449" s="59">
        <v>0</v>
      </c>
      <c r="K449" s="59">
        <v>0</v>
      </c>
      <c r="L449" s="59">
        <v>0</v>
      </c>
      <c r="M449" s="59">
        <v>0</v>
      </c>
      <c r="N449" s="59">
        <v>0</v>
      </c>
    </row>
    <row r="450" spans="1:14" ht="15" x14ac:dyDescent="0.3">
      <c r="A450" s="53" t="s">
        <v>289</v>
      </c>
      <c r="B450" s="53" t="s">
        <v>50</v>
      </c>
      <c r="C450" s="59">
        <v>12094</v>
      </c>
      <c r="D450" s="59">
        <v>0</v>
      </c>
      <c r="E450" s="59">
        <v>0</v>
      </c>
      <c r="F450" s="59">
        <v>0</v>
      </c>
      <c r="G450" s="59">
        <v>0</v>
      </c>
      <c r="H450" s="59">
        <v>12094</v>
      </c>
      <c r="I450" s="59">
        <v>-12094</v>
      </c>
      <c r="J450" s="59">
        <v>0</v>
      </c>
      <c r="K450" s="59">
        <v>0</v>
      </c>
      <c r="L450" s="59">
        <v>0</v>
      </c>
      <c r="M450" s="59">
        <v>0</v>
      </c>
      <c r="N450" s="59">
        <v>0</v>
      </c>
    </row>
    <row r="451" spans="1:14" ht="15" x14ac:dyDescent="0.3">
      <c r="A451" s="53" t="s">
        <v>289</v>
      </c>
      <c r="B451" s="53" t="s">
        <v>51</v>
      </c>
      <c r="C451" s="59">
        <v>12819</v>
      </c>
      <c r="D451" s="59">
        <v>0</v>
      </c>
      <c r="E451" s="59">
        <v>0</v>
      </c>
      <c r="F451" s="59">
        <v>0</v>
      </c>
      <c r="G451" s="59">
        <v>0</v>
      </c>
      <c r="H451" s="59">
        <v>12819</v>
      </c>
      <c r="I451" s="59">
        <v>-12819</v>
      </c>
      <c r="J451" s="59">
        <v>0</v>
      </c>
      <c r="K451" s="59">
        <v>0</v>
      </c>
      <c r="L451" s="59">
        <v>0</v>
      </c>
      <c r="M451" s="59">
        <v>0</v>
      </c>
      <c r="N451" s="59">
        <v>0</v>
      </c>
    </row>
    <row r="452" spans="1:14" ht="15" x14ac:dyDescent="0.3">
      <c r="A452" s="53" t="s">
        <v>289</v>
      </c>
      <c r="B452" s="53" t="s">
        <v>52</v>
      </c>
      <c r="C452" s="59">
        <v>11987</v>
      </c>
      <c r="D452" s="59">
        <v>-67</v>
      </c>
      <c r="E452" s="59">
        <v>0</v>
      </c>
      <c r="F452" s="59">
        <v>0</v>
      </c>
      <c r="G452" s="59">
        <v>0</v>
      </c>
      <c r="H452" s="59">
        <v>11920</v>
      </c>
      <c r="I452" s="59">
        <v>-11920</v>
      </c>
      <c r="J452" s="59">
        <v>0</v>
      </c>
      <c r="K452" s="59">
        <v>0</v>
      </c>
      <c r="L452" s="59">
        <v>0</v>
      </c>
      <c r="M452" s="59">
        <v>0</v>
      </c>
      <c r="N452" s="59">
        <v>0</v>
      </c>
    </row>
    <row r="453" spans="1:14" ht="15" x14ac:dyDescent="0.3">
      <c r="A453" s="53" t="s">
        <v>289</v>
      </c>
      <c r="B453" s="53" t="s">
        <v>53</v>
      </c>
      <c r="C453" s="59">
        <v>8945</v>
      </c>
      <c r="D453" s="59">
        <v>-53</v>
      </c>
      <c r="E453" s="59">
        <v>0</v>
      </c>
      <c r="F453" s="59">
        <v>0</v>
      </c>
      <c r="G453" s="59">
        <v>0</v>
      </c>
      <c r="H453" s="59">
        <v>8892</v>
      </c>
      <c r="I453" s="59">
        <v>-8892</v>
      </c>
      <c r="J453" s="59">
        <v>0</v>
      </c>
      <c r="K453" s="59">
        <v>0</v>
      </c>
      <c r="L453" s="59">
        <v>0</v>
      </c>
      <c r="M453" s="59">
        <v>0</v>
      </c>
      <c r="N453" s="59">
        <v>0</v>
      </c>
    </row>
    <row r="454" spans="1:14" ht="15" x14ac:dyDescent="0.3">
      <c r="A454" s="53" t="s">
        <v>289</v>
      </c>
      <c r="B454" s="53" t="s">
        <v>54</v>
      </c>
      <c r="C454" s="59">
        <v>3596</v>
      </c>
      <c r="D454" s="59">
        <v>0</v>
      </c>
      <c r="E454" s="59">
        <v>0</v>
      </c>
      <c r="F454" s="59">
        <v>0</v>
      </c>
      <c r="G454" s="59">
        <v>0</v>
      </c>
      <c r="H454" s="59">
        <v>3596</v>
      </c>
      <c r="I454" s="59">
        <v>-3596</v>
      </c>
      <c r="J454" s="59">
        <v>0</v>
      </c>
      <c r="K454" s="59">
        <v>0</v>
      </c>
      <c r="L454" s="59">
        <v>0</v>
      </c>
      <c r="M454" s="59">
        <v>0</v>
      </c>
      <c r="N454" s="59">
        <v>0</v>
      </c>
    </row>
    <row r="455" spans="1:14" ht="15" x14ac:dyDescent="0.3">
      <c r="A455" s="53" t="s">
        <v>288</v>
      </c>
      <c r="B455" s="53" t="s">
        <v>54</v>
      </c>
      <c r="C455" s="59">
        <v>3109700</v>
      </c>
      <c r="D455" s="59">
        <v>-179602</v>
      </c>
      <c r="E455" s="59">
        <v>0</v>
      </c>
      <c r="F455" s="59">
        <v>0</v>
      </c>
      <c r="G455" s="59">
        <v>0</v>
      </c>
      <c r="H455" s="59">
        <v>2930098</v>
      </c>
      <c r="I455" s="59">
        <v>-2930098</v>
      </c>
      <c r="J455" s="59">
        <v>0</v>
      </c>
      <c r="K455" s="59">
        <v>60858</v>
      </c>
      <c r="L455" s="59">
        <v>-60790</v>
      </c>
      <c r="M455" s="59">
        <v>68</v>
      </c>
      <c r="N455" s="59">
        <v>-68</v>
      </c>
    </row>
    <row r="456" spans="1:14" ht="15" x14ac:dyDescent="0.3">
      <c r="A456" s="53" t="s">
        <v>288</v>
      </c>
      <c r="B456" s="53" t="s">
        <v>55</v>
      </c>
      <c r="C456" s="59">
        <v>3091365</v>
      </c>
      <c r="D456" s="59">
        <v>-190294</v>
      </c>
      <c r="E456" s="59">
        <v>0</v>
      </c>
      <c r="F456" s="59">
        <v>0</v>
      </c>
      <c r="G456" s="59">
        <v>0</v>
      </c>
      <c r="H456" s="59">
        <v>2901071</v>
      </c>
      <c r="I456" s="59">
        <v>-2901071</v>
      </c>
      <c r="J456" s="59">
        <v>0</v>
      </c>
      <c r="K456" s="59">
        <v>17326</v>
      </c>
      <c r="L456" s="59">
        <v>-17326</v>
      </c>
      <c r="M456" s="59">
        <v>0</v>
      </c>
      <c r="N456" s="59">
        <v>0</v>
      </c>
    </row>
    <row r="457" spans="1:14" ht="15" x14ac:dyDescent="0.3">
      <c r="A457" s="53" t="s">
        <v>288</v>
      </c>
      <c r="B457" s="53" t="s">
        <v>56</v>
      </c>
      <c r="C457" s="59">
        <v>2552315</v>
      </c>
      <c r="D457" s="59">
        <v>-110446</v>
      </c>
      <c r="E457" s="59">
        <v>0</v>
      </c>
      <c r="F457" s="59">
        <v>0</v>
      </c>
      <c r="G457" s="59">
        <v>0</v>
      </c>
      <c r="H457" s="59">
        <v>2441869</v>
      </c>
      <c r="I457" s="59">
        <v>-2441869</v>
      </c>
      <c r="J457" s="59">
        <v>0</v>
      </c>
      <c r="K457" s="59">
        <v>38914</v>
      </c>
      <c r="L457" s="59">
        <v>-38914</v>
      </c>
      <c r="M457" s="59">
        <v>0</v>
      </c>
      <c r="N457" s="59">
        <v>0</v>
      </c>
    </row>
    <row r="458" spans="1:14" ht="15" x14ac:dyDescent="0.3">
      <c r="A458" s="53" t="s">
        <v>288</v>
      </c>
      <c r="B458" s="53" t="s">
        <v>57</v>
      </c>
      <c r="C458" s="59">
        <v>1889324</v>
      </c>
      <c r="D458" s="59">
        <v>-35914</v>
      </c>
      <c r="E458" s="59">
        <v>0</v>
      </c>
      <c r="F458" s="59">
        <v>0</v>
      </c>
      <c r="G458" s="59">
        <v>0</v>
      </c>
      <c r="H458" s="59">
        <v>1853410</v>
      </c>
      <c r="I458" s="59">
        <v>-1853410</v>
      </c>
      <c r="J458" s="59">
        <v>0</v>
      </c>
      <c r="K458" s="59">
        <v>654070</v>
      </c>
      <c r="L458" s="59">
        <v>-649037</v>
      </c>
      <c r="M458" s="59">
        <v>5033</v>
      </c>
      <c r="N458" s="59">
        <v>-5033</v>
      </c>
    </row>
    <row r="459" spans="1:14" ht="15" x14ac:dyDescent="0.3">
      <c r="A459" s="53" t="s">
        <v>288</v>
      </c>
      <c r="B459" s="53" t="s">
        <v>58</v>
      </c>
      <c r="C459" s="59">
        <v>2026223</v>
      </c>
      <c r="D459" s="59">
        <v>-186655</v>
      </c>
      <c r="E459" s="59">
        <v>0</v>
      </c>
      <c r="F459" s="59">
        <v>0</v>
      </c>
      <c r="G459" s="59">
        <v>0</v>
      </c>
      <c r="H459" s="59">
        <v>1839568</v>
      </c>
      <c r="I459" s="59">
        <v>-1839568</v>
      </c>
      <c r="J459" s="59">
        <v>0</v>
      </c>
      <c r="K459" s="59">
        <v>0</v>
      </c>
      <c r="L459" s="59">
        <v>0</v>
      </c>
      <c r="M459" s="59">
        <v>0</v>
      </c>
      <c r="N459" s="59">
        <v>0</v>
      </c>
    </row>
    <row r="460" spans="1:14" ht="15" x14ac:dyDescent="0.3">
      <c r="A460" s="53" t="s">
        <v>288</v>
      </c>
      <c r="B460" s="53" t="s">
        <v>59</v>
      </c>
      <c r="C460" s="59">
        <v>1670428</v>
      </c>
      <c r="D460" s="59">
        <v>-95556</v>
      </c>
      <c r="E460" s="59">
        <v>0</v>
      </c>
      <c r="F460" s="59">
        <v>0</v>
      </c>
      <c r="G460" s="59">
        <v>0</v>
      </c>
      <c r="H460" s="59">
        <v>1574872</v>
      </c>
      <c r="I460" s="59">
        <v>-1574872</v>
      </c>
      <c r="J460" s="59">
        <v>0</v>
      </c>
      <c r="K460" s="59">
        <v>0</v>
      </c>
      <c r="L460" s="59">
        <v>0</v>
      </c>
      <c r="M460" s="59">
        <v>0</v>
      </c>
      <c r="N460" s="59">
        <v>0</v>
      </c>
    </row>
    <row r="461" spans="1:14" ht="15" x14ac:dyDescent="0.3">
      <c r="A461" s="53" t="s">
        <v>288</v>
      </c>
      <c r="B461" s="53" t="s">
        <v>60</v>
      </c>
      <c r="C461" s="59">
        <v>1580150</v>
      </c>
      <c r="D461" s="59">
        <v>-96040</v>
      </c>
      <c r="E461" s="59">
        <v>0</v>
      </c>
      <c r="F461" s="59">
        <v>0</v>
      </c>
      <c r="G461" s="59">
        <v>0</v>
      </c>
      <c r="H461" s="59">
        <v>1484110</v>
      </c>
      <c r="I461" s="59">
        <v>-1484110</v>
      </c>
      <c r="J461" s="59">
        <v>0</v>
      </c>
      <c r="K461" s="59">
        <v>0</v>
      </c>
      <c r="L461" s="59">
        <v>0</v>
      </c>
      <c r="M461" s="59">
        <v>0</v>
      </c>
      <c r="N461" s="59">
        <v>0</v>
      </c>
    </row>
    <row r="462" spans="1:14" ht="15" x14ac:dyDescent="0.3">
      <c r="A462" s="53" t="s">
        <v>288</v>
      </c>
      <c r="B462" s="53" t="s">
        <v>89</v>
      </c>
      <c r="C462" s="59">
        <v>1195782</v>
      </c>
      <c r="D462" s="59">
        <v>-66187</v>
      </c>
      <c r="E462" s="59">
        <v>0</v>
      </c>
      <c r="F462" s="59">
        <v>0</v>
      </c>
      <c r="G462" s="59">
        <v>0</v>
      </c>
      <c r="H462" s="59">
        <v>1129595</v>
      </c>
      <c r="I462" s="59">
        <v>-1129595</v>
      </c>
      <c r="J462" s="59">
        <v>0</v>
      </c>
      <c r="K462" s="59">
        <v>0</v>
      </c>
      <c r="L462" s="59">
        <v>0</v>
      </c>
      <c r="M462" s="59">
        <v>0</v>
      </c>
      <c r="N462" s="59">
        <v>0</v>
      </c>
    </row>
    <row r="463" spans="1:14" ht="15" x14ac:dyDescent="0.3">
      <c r="A463" s="53" t="s">
        <v>288</v>
      </c>
      <c r="B463" s="53" t="s">
        <v>80</v>
      </c>
      <c r="C463" s="59">
        <v>473296</v>
      </c>
      <c r="D463" s="59">
        <v>-5791</v>
      </c>
      <c r="E463" s="59">
        <v>0</v>
      </c>
      <c r="F463" s="59">
        <v>0</v>
      </c>
      <c r="G463" s="59">
        <v>0</v>
      </c>
      <c r="H463" s="59">
        <v>467505</v>
      </c>
      <c r="I463" s="59">
        <v>-467505</v>
      </c>
      <c r="J463" s="59">
        <v>0</v>
      </c>
      <c r="K463" s="59">
        <v>0</v>
      </c>
      <c r="L463" s="59">
        <v>0</v>
      </c>
      <c r="M463" s="59">
        <v>0</v>
      </c>
      <c r="N463" s="59">
        <v>0</v>
      </c>
    </row>
    <row r="464" spans="1:14" ht="15" x14ac:dyDescent="0.3">
      <c r="A464" s="53" t="s">
        <v>390</v>
      </c>
      <c r="B464" s="53" t="s">
        <v>363</v>
      </c>
      <c r="C464" s="59">
        <v>4485</v>
      </c>
      <c r="D464" s="59">
        <v>0</v>
      </c>
      <c r="E464" s="59">
        <v>0</v>
      </c>
      <c r="F464" s="59">
        <v>0</v>
      </c>
      <c r="G464" s="59">
        <v>0</v>
      </c>
      <c r="H464" s="59">
        <v>4485</v>
      </c>
      <c r="I464" s="59">
        <v>-1000</v>
      </c>
      <c r="J464" s="59">
        <v>3485</v>
      </c>
      <c r="K464" s="59">
        <v>0</v>
      </c>
      <c r="L464" s="59">
        <v>0</v>
      </c>
      <c r="M464" s="59">
        <v>0</v>
      </c>
      <c r="N464" s="59">
        <v>3485</v>
      </c>
    </row>
    <row r="465" spans="1:14" ht="15" x14ac:dyDescent="0.3">
      <c r="A465" s="53" t="s">
        <v>390</v>
      </c>
      <c r="B465" s="53" t="s">
        <v>361</v>
      </c>
      <c r="C465" s="59">
        <v>1471</v>
      </c>
      <c r="D465" s="59">
        <v>0</v>
      </c>
      <c r="E465" s="59">
        <v>0</v>
      </c>
      <c r="F465" s="59">
        <v>0</v>
      </c>
      <c r="G465" s="59">
        <v>0</v>
      </c>
      <c r="H465" s="59">
        <v>1471</v>
      </c>
      <c r="I465" s="59">
        <v>-1000</v>
      </c>
      <c r="J465" s="59">
        <v>471</v>
      </c>
      <c r="K465" s="59">
        <v>0</v>
      </c>
      <c r="L465" s="59">
        <v>0</v>
      </c>
      <c r="M465" s="59">
        <v>0</v>
      </c>
      <c r="N465" s="59">
        <v>471</v>
      </c>
    </row>
    <row r="466" spans="1:14" ht="15" x14ac:dyDescent="0.3">
      <c r="A466" s="53" t="s">
        <v>390</v>
      </c>
      <c r="B466" s="53" t="s">
        <v>355</v>
      </c>
      <c r="C466" s="59">
        <v>4625</v>
      </c>
      <c r="D466" s="59">
        <v>0</v>
      </c>
      <c r="E466" s="59">
        <v>0</v>
      </c>
      <c r="F466" s="59">
        <v>0</v>
      </c>
      <c r="G466" s="59">
        <v>0</v>
      </c>
      <c r="H466" s="59">
        <v>4625</v>
      </c>
      <c r="I466" s="59">
        <v>-1000</v>
      </c>
      <c r="J466" s="59">
        <v>3625</v>
      </c>
      <c r="K466" s="59">
        <v>0</v>
      </c>
      <c r="L466" s="59">
        <v>0</v>
      </c>
      <c r="M466" s="59">
        <v>0</v>
      </c>
      <c r="N466" s="59">
        <v>3625</v>
      </c>
    </row>
    <row r="467" spans="1:14" ht="15" x14ac:dyDescent="0.3">
      <c r="A467" s="53" t="s">
        <v>390</v>
      </c>
      <c r="B467" s="53" t="s">
        <v>64</v>
      </c>
      <c r="C467" s="59">
        <v>3443</v>
      </c>
      <c r="D467" s="59">
        <v>0</v>
      </c>
      <c r="E467" s="59">
        <v>0</v>
      </c>
      <c r="F467" s="59">
        <v>0</v>
      </c>
      <c r="G467" s="59">
        <v>0</v>
      </c>
      <c r="H467" s="59">
        <v>3443</v>
      </c>
      <c r="I467" s="59">
        <v>-1000</v>
      </c>
      <c r="J467" s="59">
        <v>2443</v>
      </c>
      <c r="K467" s="59">
        <v>0</v>
      </c>
      <c r="L467" s="59">
        <v>0</v>
      </c>
      <c r="M467" s="59">
        <v>0</v>
      </c>
      <c r="N467" s="59">
        <v>2443</v>
      </c>
    </row>
    <row r="468" spans="1:14" ht="15" x14ac:dyDescent="0.3">
      <c r="A468" s="53" t="s">
        <v>390</v>
      </c>
      <c r="B468" s="53" t="s">
        <v>65</v>
      </c>
      <c r="C468" s="59">
        <v>7067</v>
      </c>
      <c r="D468" s="59">
        <v>0</v>
      </c>
      <c r="E468" s="59">
        <v>0</v>
      </c>
      <c r="F468" s="59">
        <v>0</v>
      </c>
      <c r="G468" s="59">
        <v>0</v>
      </c>
      <c r="H468" s="59">
        <v>7067</v>
      </c>
      <c r="I468" s="59">
        <v>-1000</v>
      </c>
      <c r="J468" s="59">
        <v>6067</v>
      </c>
      <c r="K468" s="59">
        <v>0</v>
      </c>
      <c r="L468" s="59">
        <v>0</v>
      </c>
      <c r="M468" s="59">
        <v>0</v>
      </c>
      <c r="N468" s="59">
        <v>6067</v>
      </c>
    </row>
    <row r="469" spans="1:14" ht="15" x14ac:dyDescent="0.3">
      <c r="A469" s="53" t="s">
        <v>390</v>
      </c>
      <c r="B469" s="53" t="s">
        <v>66</v>
      </c>
      <c r="C469" s="59">
        <v>17006</v>
      </c>
      <c r="D469" s="59">
        <v>-456</v>
      </c>
      <c r="E469" s="59">
        <v>0</v>
      </c>
      <c r="F469" s="59">
        <v>0</v>
      </c>
      <c r="G469" s="59">
        <v>0</v>
      </c>
      <c r="H469" s="59">
        <v>16550</v>
      </c>
      <c r="I469" s="59">
        <v>-1000</v>
      </c>
      <c r="J469" s="59">
        <v>15550</v>
      </c>
      <c r="K469" s="59">
        <v>0</v>
      </c>
      <c r="L469" s="59">
        <v>0</v>
      </c>
      <c r="M469" s="59">
        <v>0</v>
      </c>
      <c r="N469" s="59">
        <v>15550</v>
      </c>
    </row>
    <row r="470" spans="1:14" ht="15" x14ac:dyDescent="0.3">
      <c r="A470" s="53" t="s">
        <v>390</v>
      </c>
      <c r="B470" s="53" t="s">
        <v>38</v>
      </c>
      <c r="C470" s="59">
        <v>6762</v>
      </c>
      <c r="D470" s="59">
        <v>-304</v>
      </c>
      <c r="E470" s="59">
        <v>0</v>
      </c>
      <c r="F470" s="59">
        <v>0</v>
      </c>
      <c r="G470" s="59">
        <v>0</v>
      </c>
      <c r="H470" s="59">
        <v>6458</v>
      </c>
      <c r="I470" s="59">
        <v>-1000</v>
      </c>
      <c r="J470" s="59">
        <v>5458</v>
      </c>
      <c r="K470" s="59">
        <v>0</v>
      </c>
      <c r="L470" s="59">
        <v>0</v>
      </c>
      <c r="M470" s="59">
        <v>0</v>
      </c>
      <c r="N470" s="59">
        <v>5458</v>
      </c>
    </row>
    <row r="471" spans="1:14" ht="15" x14ac:dyDescent="0.3">
      <c r="A471" s="53" t="s">
        <v>390</v>
      </c>
      <c r="B471" s="53" t="s">
        <v>67</v>
      </c>
      <c r="C471" s="59">
        <v>8422</v>
      </c>
      <c r="D471" s="59">
        <v>0</v>
      </c>
      <c r="E471" s="59">
        <v>0</v>
      </c>
      <c r="F471" s="59">
        <v>0</v>
      </c>
      <c r="G471" s="59">
        <v>0</v>
      </c>
      <c r="H471" s="59">
        <v>8422</v>
      </c>
      <c r="I471" s="59">
        <v>-1000</v>
      </c>
      <c r="J471" s="59">
        <v>7422</v>
      </c>
      <c r="K471" s="59">
        <v>0</v>
      </c>
      <c r="L471" s="59">
        <v>0</v>
      </c>
      <c r="M471" s="59">
        <v>0</v>
      </c>
      <c r="N471" s="59">
        <v>7422</v>
      </c>
    </row>
    <row r="472" spans="1:14" ht="15" x14ac:dyDescent="0.3">
      <c r="A472" s="53" t="s">
        <v>390</v>
      </c>
      <c r="B472" s="53" t="s">
        <v>68</v>
      </c>
      <c r="C472" s="59">
        <v>53366</v>
      </c>
      <c r="D472" s="59">
        <v>0</v>
      </c>
      <c r="E472" s="59">
        <v>0</v>
      </c>
      <c r="F472" s="59">
        <v>0</v>
      </c>
      <c r="G472" s="59">
        <v>0</v>
      </c>
      <c r="H472" s="59">
        <v>53366</v>
      </c>
      <c r="I472" s="59">
        <v>-15888</v>
      </c>
      <c r="J472" s="59">
        <v>37478</v>
      </c>
      <c r="K472" s="59">
        <v>0</v>
      </c>
      <c r="L472" s="59">
        <v>0</v>
      </c>
      <c r="M472" s="59">
        <v>0</v>
      </c>
      <c r="N472" s="59">
        <v>37478</v>
      </c>
    </row>
    <row r="473" spans="1:14" ht="15" x14ac:dyDescent="0.3">
      <c r="A473" s="53" t="s">
        <v>390</v>
      </c>
      <c r="B473" s="53" t="s">
        <v>69</v>
      </c>
      <c r="C473" s="59">
        <v>24654</v>
      </c>
      <c r="D473" s="59">
        <v>0</v>
      </c>
      <c r="E473" s="59">
        <v>0</v>
      </c>
      <c r="F473" s="59">
        <v>0</v>
      </c>
      <c r="G473" s="59">
        <v>0</v>
      </c>
      <c r="H473" s="59">
        <v>24654</v>
      </c>
      <c r="I473" s="59">
        <v>-6249</v>
      </c>
      <c r="J473" s="59">
        <v>18405</v>
      </c>
      <c r="K473" s="59">
        <v>0</v>
      </c>
      <c r="L473" s="59">
        <v>0</v>
      </c>
      <c r="M473" s="59">
        <v>0</v>
      </c>
      <c r="N473" s="59">
        <v>18405</v>
      </c>
    </row>
    <row r="474" spans="1:14" ht="15" x14ac:dyDescent="0.3">
      <c r="A474" s="53" t="s">
        <v>390</v>
      </c>
      <c r="B474" s="53" t="s">
        <v>70</v>
      </c>
      <c r="C474" s="59">
        <v>85755</v>
      </c>
      <c r="D474" s="59">
        <v>0</v>
      </c>
      <c r="E474" s="59">
        <v>0</v>
      </c>
      <c r="F474" s="59">
        <v>0</v>
      </c>
      <c r="G474" s="59">
        <v>0</v>
      </c>
      <c r="H474" s="59">
        <v>85755</v>
      </c>
      <c r="I474" s="59">
        <v>-48045</v>
      </c>
      <c r="J474" s="59">
        <v>37710</v>
      </c>
      <c r="K474" s="59">
        <v>0</v>
      </c>
      <c r="L474" s="59">
        <v>0</v>
      </c>
      <c r="M474" s="59">
        <v>0</v>
      </c>
      <c r="N474" s="59">
        <v>37710</v>
      </c>
    </row>
    <row r="475" spans="1:14" ht="15" x14ac:dyDescent="0.3">
      <c r="A475" s="53" t="s">
        <v>390</v>
      </c>
      <c r="B475" s="53" t="s">
        <v>71</v>
      </c>
      <c r="C475" s="59">
        <v>404158</v>
      </c>
      <c r="D475" s="59">
        <v>-1588</v>
      </c>
      <c r="E475" s="59">
        <v>0</v>
      </c>
      <c r="F475" s="59">
        <v>0</v>
      </c>
      <c r="G475" s="59">
        <v>0</v>
      </c>
      <c r="H475" s="59">
        <v>402570</v>
      </c>
      <c r="I475" s="59">
        <v>-289308</v>
      </c>
      <c r="J475" s="59">
        <v>113262</v>
      </c>
      <c r="K475" s="59">
        <v>0</v>
      </c>
      <c r="L475" s="59">
        <v>0</v>
      </c>
      <c r="M475" s="59">
        <v>0</v>
      </c>
      <c r="N475" s="59">
        <v>113262</v>
      </c>
    </row>
    <row r="476" spans="1:14" ht="15" x14ac:dyDescent="0.3">
      <c r="A476" s="53" t="s">
        <v>390</v>
      </c>
      <c r="B476" s="53" t="s">
        <v>39</v>
      </c>
      <c r="C476" s="59">
        <v>472903</v>
      </c>
      <c r="D476" s="59">
        <v>-229</v>
      </c>
      <c r="E476" s="59">
        <v>0</v>
      </c>
      <c r="F476" s="59">
        <v>0</v>
      </c>
      <c r="G476" s="59">
        <v>0</v>
      </c>
      <c r="H476" s="59">
        <v>472674</v>
      </c>
      <c r="I476" s="59">
        <v>-391438</v>
      </c>
      <c r="J476" s="59">
        <v>81236</v>
      </c>
      <c r="K476" s="59">
        <v>0</v>
      </c>
      <c r="L476" s="59">
        <v>0</v>
      </c>
      <c r="M476" s="59">
        <v>0</v>
      </c>
      <c r="N476" s="59">
        <v>81236</v>
      </c>
    </row>
    <row r="477" spans="1:14" ht="15" x14ac:dyDescent="0.3">
      <c r="A477" s="53" t="s">
        <v>390</v>
      </c>
      <c r="B477" s="53" t="s">
        <v>40</v>
      </c>
      <c r="C477" s="59">
        <v>447902</v>
      </c>
      <c r="D477" s="59">
        <v>-3604</v>
      </c>
      <c r="E477" s="59">
        <v>0</v>
      </c>
      <c r="F477" s="59">
        <v>0</v>
      </c>
      <c r="G477" s="59">
        <v>0</v>
      </c>
      <c r="H477" s="59">
        <v>444298</v>
      </c>
      <c r="I477" s="59">
        <v>-442546</v>
      </c>
      <c r="J477" s="59">
        <v>1752</v>
      </c>
      <c r="K477" s="59">
        <v>0</v>
      </c>
      <c r="L477" s="59">
        <v>0</v>
      </c>
      <c r="M477" s="59">
        <v>0</v>
      </c>
      <c r="N477" s="59">
        <v>1752</v>
      </c>
    </row>
    <row r="478" spans="1:14" ht="15" x14ac:dyDescent="0.3">
      <c r="A478" s="53" t="s">
        <v>390</v>
      </c>
      <c r="B478" s="53" t="s">
        <v>41</v>
      </c>
      <c r="C478" s="59">
        <v>697676</v>
      </c>
      <c r="D478" s="59">
        <v>-409</v>
      </c>
      <c r="E478" s="59">
        <v>0</v>
      </c>
      <c r="F478" s="59">
        <v>0</v>
      </c>
      <c r="G478" s="59">
        <v>0</v>
      </c>
      <c r="H478" s="59">
        <v>697267</v>
      </c>
      <c r="I478" s="59">
        <v>-693095</v>
      </c>
      <c r="J478" s="59">
        <v>4172</v>
      </c>
      <c r="K478" s="59">
        <v>825</v>
      </c>
      <c r="L478" s="59">
        <v>-825</v>
      </c>
      <c r="M478" s="59">
        <v>0</v>
      </c>
      <c r="N478" s="59">
        <v>4172</v>
      </c>
    </row>
    <row r="479" spans="1:14" ht="15" x14ac:dyDescent="0.3">
      <c r="A479" s="53" t="s">
        <v>390</v>
      </c>
      <c r="B479" s="53" t="s">
        <v>42</v>
      </c>
      <c r="C479" s="59">
        <v>872737</v>
      </c>
      <c r="D479" s="59">
        <v>-4692</v>
      </c>
      <c r="E479" s="59">
        <v>0</v>
      </c>
      <c r="F479" s="59">
        <v>0</v>
      </c>
      <c r="G479" s="59">
        <v>0</v>
      </c>
      <c r="H479" s="59">
        <v>868045</v>
      </c>
      <c r="I479" s="59">
        <v>-731745</v>
      </c>
      <c r="J479" s="59">
        <v>136300</v>
      </c>
      <c r="K479" s="59">
        <v>1</v>
      </c>
      <c r="L479" s="59">
        <v>-1</v>
      </c>
      <c r="M479" s="59">
        <v>0</v>
      </c>
      <c r="N479" s="59">
        <v>136300</v>
      </c>
    </row>
    <row r="480" spans="1:14" ht="15" x14ac:dyDescent="0.3">
      <c r="A480" s="53" t="s">
        <v>390</v>
      </c>
      <c r="B480" s="53" t="s">
        <v>43</v>
      </c>
      <c r="C480" s="59">
        <v>817247</v>
      </c>
      <c r="D480" s="59">
        <v>-3050</v>
      </c>
      <c r="E480" s="59">
        <v>0</v>
      </c>
      <c r="F480" s="59">
        <v>0</v>
      </c>
      <c r="G480" s="59">
        <v>0</v>
      </c>
      <c r="H480" s="59">
        <v>814197</v>
      </c>
      <c r="I480" s="59">
        <v>-747791</v>
      </c>
      <c r="J480" s="59">
        <v>66406</v>
      </c>
      <c r="K480" s="59">
        <v>40116</v>
      </c>
      <c r="L480" s="59">
        <v>-39635</v>
      </c>
      <c r="M480" s="59">
        <v>481</v>
      </c>
      <c r="N480" s="59">
        <v>65925</v>
      </c>
    </row>
    <row r="481" spans="1:14" ht="15" x14ac:dyDescent="0.3">
      <c r="A481" s="53" t="s">
        <v>390</v>
      </c>
      <c r="B481" s="53" t="s">
        <v>44</v>
      </c>
      <c r="C481" s="59">
        <v>1057713</v>
      </c>
      <c r="D481" s="59">
        <v>-4439</v>
      </c>
      <c r="E481" s="59">
        <v>0</v>
      </c>
      <c r="F481" s="59">
        <v>0</v>
      </c>
      <c r="G481" s="59">
        <v>0</v>
      </c>
      <c r="H481" s="59">
        <v>1053274</v>
      </c>
      <c r="I481" s="59">
        <v>-1028420</v>
      </c>
      <c r="J481" s="59">
        <v>24854</v>
      </c>
      <c r="K481" s="59">
        <v>324987</v>
      </c>
      <c r="L481" s="59">
        <v>-324236</v>
      </c>
      <c r="M481" s="59">
        <v>751</v>
      </c>
      <c r="N481" s="59">
        <v>24103</v>
      </c>
    </row>
    <row r="482" spans="1:14" ht="15" x14ac:dyDescent="0.3">
      <c r="A482" s="53" t="s">
        <v>390</v>
      </c>
      <c r="B482" s="53" t="s">
        <v>45</v>
      </c>
      <c r="C482" s="59">
        <v>983380</v>
      </c>
      <c r="D482" s="59">
        <v>-9911</v>
      </c>
      <c r="E482" s="59">
        <v>0</v>
      </c>
      <c r="F482" s="59">
        <v>0</v>
      </c>
      <c r="G482" s="59">
        <v>0</v>
      </c>
      <c r="H482" s="59">
        <v>973469</v>
      </c>
      <c r="I482" s="59">
        <v>-973469</v>
      </c>
      <c r="J482" s="59">
        <v>0</v>
      </c>
      <c r="K482" s="59">
        <v>4109</v>
      </c>
      <c r="L482" s="59">
        <v>-2598</v>
      </c>
      <c r="M482" s="59">
        <v>1511</v>
      </c>
      <c r="N482" s="59">
        <v>-1511</v>
      </c>
    </row>
    <row r="483" spans="1:14" ht="15" x14ac:dyDescent="0.3">
      <c r="A483" s="53" t="s">
        <v>390</v>
      </c>
      <c r="B483" s="53" t="s">
        <v>46</v>
      </c>
      <c r="C483" s="59">
        <v>1089791</v>
      </c>
      <c r="D483" s="59">
        <v>-3898</v>
      </c>
      <c r="E483" s="59">
        <v>0</v>
      </c>
      <c r="F483" s="59">
        <v>0</v>
      </c>
      <c r="G483" s="59">
        <v>0</v>
      </c>
      <c r="H483" s="59">
        <v>1085893</v>
      </c>
      <c r="I483" s="59">
        <v>-1085893</v>
      </c>
      <c r="J483" s="59">
        <v>0</v>
      </c>
      <c r="K483" s="59">
        <v>0</v>
      </c>
      <c r="L483" s="59">
        <v>0</v>
      </c>
      <c r="M483" s="59">
        <v>0</v>
      </c>
      <c r="N483" s="59">
        <v>0</v>
      </c>
    </row>
    <row r="484" spans="1:14" ht="15" x14ac:dyDescent="0.3">
      <c r="A484" s="53" t="s">
        <v>390</v>
      </c>
      <c r="B484" s="53" t="s">
        <v>47</v>
      </c>
      <c r="C484" s="59">
        <v>3095120</v>
      </c>
      <c r="D484" s="59">
        <v>-69610</v>
      </c>
      <c r="E484" s="59">
        <v>0</v>
      </c>
      <c r="F484" s="59">
        <v>0</v>
      </c>
      <c r="G484" s="59">
        <v>0</v>
      </c>
      <c r="H484" s="59">
        <v>3025510</v>
      </c>
      <c r="I484" s="59">
        <v>-3025510</v>
      </c>
      <c r="J484" s="59">
        <v>0</v>
      </c>
      <c r="K484" s="59">
        <v>0</v>
      </c>
      <c r="L484" s="59">
        <v>0</v>
      </c>
      <c r="M484" s="59">
        <v>0</v>
      </c>
      <c r="N484" s="59">
        <v>0</v>
      </c>
    </row>
    <row r="485" spans="1:14" ht="15" x14ac:dyDescent="0.3">
      <c r="A485" s="53" t="s">
        <v>390</v>
      </c>
      <c r="B485" s="53" t="s">
        <v>48</v>
      </c>
      <c r="C485" s="59">
        <v>3860721</v>
      </c>
      <c r="D485" s="59">
        <v>4558</v>
      </c>
      <c r="E485" s="59">
        <v>0</v>
      </c>
      <c r="F485" s="59">
        <v>0</v>
      </c>
      <c r="G485" s="59">
        <v>0</v>
      </c>
      <c r="H485" s="59">
        <v>3865279</v>
      </c>
      <c r="I485" s="59">
        <v>-3865279</v>
      </c>
      <c r="J485" s="59">
        <v>0</v>
      </c>
      <c r="K485" s="59">
        <v>2332978</v>
      </c>
      <c r="L485" s="59">
        <v>-2331773</v>
      </c>
      <c r="M485" s="59">
        <v>1205</v>
      </c>
      <c r="N485" s="59">
        <v>-1205</v>
      </c>
    </row>
    <row r="486" spans="1:14" ht="15" x14ac:dyDescent="0.3">
      <c r="A486" s="53" t="s">
        <v>390</v>
      </c>
      <c r="B486" s="53" t="s">
        <v>49</v>
      </c>
      <c r="C486" s="59">
        <v>5067655</v>
      </c>
      <c r="D486" s="59">
        <v>-11230</v>
      </c>
      <c r="E486" s="59">
        <v>0</v>
      </c>
      <c r="F486" s="59">
        <v>0</v>
      </c>
      <c r="G486" s="59">
        <v>0</v>
      </c>
      <c r="H486" s="59">
        <v>5056425</v>
      </c>
      <c r="I486" s="59">
        <v>-5056425</v>
      </c>
      <c r="J486" s="59">
        <v>0</v>
      </c>
      <c r="K486" s="59">
        <v>743465</v>
      </c>
      <c r="L486" s="59">
        <v>-741868</v>
      </c>
      <c r="M486" s="59">
        <v>1597</v>
      </c>
      <c r="N486" s="59">
        <v>-1597</v>
      </c>
    </row>
    <row r="487" spans="1:14" ht="15" x14ac:dyDescent="0.3">
      <c r="A487" s="53" t="s">
        <v>390</v>
      </c>
      <c r="B487" s="53" t="s">
        <v>50</v>
      </c>
      <c r="C487" s="59">
        <v>4978978</v>
      </c>
      <c r="D487" s="59">
        <v>-5684</v>
      </c>
      <c r="E487" s="59">
        <v>0</v>
      </c>
      <c r="F487" s="59">
        <v>0</v>
      </c>
      <c r="G487" s="59">
        <v>0</v>
      </c>
      <c r="H487" s="59">
        <v>4973294</v>
      </c>
      <c r="I487" s="59">
        <v>-4973294</v>
      </c>
      <c r="J487" s="59">
        <v>0</v>
      </c>
      <c r="K487" s="59">
        <v>0</v>
      </c>
      <c r="L487" s="59">
        <v>0</v>
      </c>
      <c r="M487" s="59">
        <v>0</v>
      </c>
      <c r="N487" s="59">
        <v>0</v>
      </c>
    </row>
    <row r="488" spans="1:14" ht="15" x14ac:dyDescent="0.3">
      <c r="A488" s="53" t="s">
        <v>390</v>
      </c>
      <c r="B488" s="53" t="s">
        <v>51</v>
      </c>
      <c r="C488" s="59">
        <v>5010317</v>
      </c>
      <c r="D488" s="59">
        <v>-10260</v>
      </c>
      <c r="E488" s="59">
        <v>0</v>
      </c>
      <c r="F488" s="59">
        <v>0</v>
      </c>
      <c r="G488" s="59">
        <v>0</v>
      </c>
      <c r="H488" s="59">
        <v>5000057</v>
      </c>
      <c r="I488" s="59">
        <v>-5000057</v>
      </c>
      <c r="J488" s="59">
        <v>0</v>
      </c>
      <c r="K488" s="59">
        <v>0</v>
      </c>
      <c r="L488" s="59">
        <v>0</v>
      </c>
      <c r="M488" s="59">
        <v>0</v>
      </c>
      <c r="N488" s="59">
        <v>0</v>
      </c>
    </row>
    <row r="489" spans="1:14" ht="15" x14ac:dyDescent="0.3">
      <c r="A489" s="53" t="s">
        <v>390</v>
      </c>
      <c r="B489" s="53" t="s">
        <v>52</v>
      </c>
      <c r="C489" s="59">
        <v>6692244</v>
      </c>
      <c r="D489" s="59">
        <v>-11402</v>
      </c>
      <c r="E489" s="59">
        <v>0</v>
      </c>
      <c r="F489" s="59">
        <v>0</v>
      </c>
      <c r="G489" s="59">
        <v>0</v>
      </c>
      <c r="H489" s="59">
        <v>6680842</v>
      </c>
      <c r="I489" s="59">
        <v>-6680842</v>
      </c>
      <c r="J489" s="59">
        <v>0</v>
      </c>
      <c r="K489" s="59">
        <v>4952</v>
      </c>
      <c r="L489" s="59">
        <v>-4952</v>
      </c>
      <c r="M489" s="59">
        <v>0</v>
      </c>
      <c r="N489" s="59">
        <v>0</v>
      </c>
    </row>
    <row r="490" spans="1:14" ht="15" x14ac:dyDescent="0.3">
      <c r="A490" s="53" t="s">
        <v>287</v>
      </c>
      <c r="B490" s="53" t="s">
        <v>65</v>
      </c>
      <c r="C490" s="59">
        <v>2048</v>
      </c>
      <c r="D490" s="59">
        <v>0</v>
      </c>
      <c r="E490" s="59">
        <v>0</v>
      </c>
      <c r="F490" s="59">
        <v>0</v>
      </c>
      <c r="G490" s="59">
        <v>0</v>
      </c>
      <c r="H490" s="59">
        <v>2048</v>
      </c>
      <c r="I490" s="59">
        <v>-1000</v>
      </c>
      <c r="J490" s="59">
        <v>1048</v>
      </c>
      <c r="K490" s="59">
        <v>0</v>
      </c>
      <c r="L490" s="59">
        <v>0</v>
      </c>
      <c r="M490" s="59">
        <v>0</v>
      </c>
      <c r="N490" s="59">
        <v>1048</v>
      </c>
    </row>
    <row r="491" spans="1:14" ht="15" x14ac:dyDescent="0.3">
      <c r="A491" s="53" t="s">
        <v>287</v>
      </c>
      <c r="B491" s="53" t="s">
        <v>66</v>
      </c>
      <c r="C491" s="59">
        <v>3144</v>
      </c>
      <c r="D491" s="59">
        <v>0</v>
      </c>
      <c r="E491" s="59">
        <v>0</v>
      </c>
      <c r="F491" s="59">
        <v>0</v>
      </c>
      <c r="G491" s="59">
        <v>0</v>
      </c>
      <c r="H491" s="59">
        <v>3144</v>
      </c>
      <c r="I491" s="59">
        <v>-1000</v>
      </c>
      <c r="J491" s="59">
        <v>2144</v>
      </c>
      <c r="K491" s="59">
        <v>0</v>
      </c>
      <c r="L491" s="59">
        <v>0</v>
      </c>
      <c r="M491" s="59">
        <v>0</v>
      </c>
      <c r="N491" s="59">
        <v>2144</v>
      </c>
    </row>
    <row r="492" spans="1:14" ht="15" x14ac:dyDescent="0.3">
      <c r="A492" s="53" t="s">
        <v>287</v>
      </c>
      <c r="B492" s="53" t="s">
        <v>38</v>
      </c>
      <c r="C492" s="59">
        <v>3050</v>
      </c>
      <c r="D492" s="59">
        <v>0</v>
      </c>
      <c r="E492" s="59">
        <v>0</v>
      </c>
      <c r="F492" s="59">
        <v>0</v>
      </c>
      <c r="G492" s="59">
        <v>0</v>
      </c>
      <c r="H492" s="59">
        <v>3050</v>
      </c>
      <c r="I492" s="59">
        <v>-1000</v>
      </c>
      <c r="J492" s="59">
        <v>2050</v>
      </c>
      <c r="K492" s="59">
        <v>0</v>
      </c>
      <c r="L492" s="59">
        <v>0</v>
      </c>
      <c r="M492" s="59">
        <v>0</v>
      </c>
      <c r="N492" s="59">
        <v>2050</v>
      </c>
    </row>
    <row r="493" spans="1:14" ht="15" x14ac:dyDescent="0.3">
      <c r="A493" s="53" t="s">
        <v>287</v>
      </c>
      <c r="B493" s="53" t="s">
        <v>67</v>
      </c>
      <c r="C493" s="59">
        <v>4049</v>
      </c>
      <c r="D493" s="59">
        <v>0</v>
      </c>
      <c r="E493" s="59">
        <v>0</v>
      </c>
      <c r="F493" s="59">
        <v>0</v>
      </c>
      <c r="G493" s="59">
        <v>0</v>
      </c>
      <c r="H493" s="59">
        <v>4049</v>
      </c>
      <c r="I493" s="59">
        <v>-2448</v>
      </c>
      <c r="J493" s="59">
        <v>1601</v>
      </c>
      <c r="K493" s="59">
        <v>0</v>
      </c>
      <c r="L493" s="59">
        <v>0</v>
      </c>
      <c r="M493" s="59">
        <v>0</v>
      </c>
      <c r="N493" s="59">
        <v>1601</v>
      </c>
    </row>
    <row r="494" spans="1:14" ht="15" x14ac:dyDescent="0.3">
      <c r="A494" s="53" t="s">
        <v>287</v>
      </c>
      <c r="B494" s="53" t="s">
        <v>68</v>
      </c>
      <c r="C494" s="59">
        <v>12287</v>
      </c>
      <c r="D494" s="59">
        <v>0</v>
      </c>
      <c r="E494" s="59">
        <v>0</v>
      </c>
      <c r="F494" s="59">
        <v>0</v>
      </c>
      <c r="G494" s="59">
        <v>0</v>
      </c>
      <c r="H494" s="59">
        <v>12287</v>
      </c>
      <c r="I494" s="59">
        <v>-5287</v>
      </c>
      <c r="J494" s="59">
        <v>7000</v>
      </c>
      <c r="K494" s="59">
        <v>0</v>
      </c>
      <c r="L494" s="59">
        <v>0</v>
      </c>
      <c r="M494" s="59">
        <v>0</v>
      </c>
      <c r="N494" s="59">
        <v>7000</v>
      </c>
    </row>
    <row r="495" spans="1:14" ht="15" x14ac:dyDescent="0.3">
      <c r="A495" s="53" t="s">
        <v>287</v>
      </c>
      <c r="B495" s="53" t="s">
        <v>69</v>
      </c>
      <c r="C495" s="59">
        <v>33464</v>
      </c>
      <c r="D495" s="59">
        <v>0</v>
      </c>
      <c r="E495" s="59">
        <v>0</v>
      </c>
      <c r="F495" s="59">
        <v>0</v>
      </c>
      <c r="G495" s="59">
        <v>0</v>
      </c>
      <c r="H495" s="59">
        <v>33464</v>
      </c>
      <c r="I495" s="59">
        <v>-8855</v>
      </c>
      <c r="J495" s="59">
        <v>24609</v>
      </c>
      <c r="K495" s="59">
        <v>0</v>
      </c>
      <c r="L495" s="59">
        <v>0</v>
      </c>
      <c r="M495" s="59">
        <v>0</v>
      </c>
      <c r="N495" s="59">
        <v>24609</v>
      </c>
    </row>
    <row r="496" spans="1:14" ht="15" x14ac:dyDescent="0.3">
      <c r="A496" s="53" t="s">
        <v>287</v>
      </c>
      <c r="B496" s="53" t="s">
        <v>70</v>
      </c>
      <c r="C496" s="59">
        <v>81057</v>
      </c>
      <c r="D496" s="59">
        <v>0</v>
      </c>
      <c r="E496" s="59">
        <v>0</v>
      </c>
      <c r="F496" s="59">
        <v>0</v>
      </c>
      <c r="G496" s="59">
        <v>0</v>
      </c>
      <c r="H496" s="59">
        <v>81057</v>
      </c>
      <c r="I496" s="59">
        <v>-30477</v>
      </c>
      <c r="J496" s="59">
        <v>50580</v>
      </c>
      <c r="K496" s="59">
        <v>0</v>
      </c>
      <c r="L496" s="59">
        <v>0</v>
      </c>
      <c r="M496" s="59">
        <v>0</v>
      </c>
      <c r="N496" s="59">
        <v>50580</v>
      </c>
    </row>
    <row r="497" spans="1:14" ht="15" x14ac:dyDescent="0.3">
      <c r="A497" s="53" t="s">
        <v>287</v>
      </c>
      <c r="B497" s="53" t="s">
        <v>71</v>
      </c>
      <c r="C497" s="59">
        <v>500240</v>
      </c>
      <c r="D497" s="59">
        <v>-830</v>
      </c>
      <c r="E497" s="59">
        <v>0</v>
      </c>
      <c r="F497" s="59">
        <v>0</v>
      </c>
      <c r="G497" s="59">
        <v>0</v>
      </c>
      <c r="H497" s="59">
        <v>499410</v>
      </c>
      <c r="I497" s="59">
        <v>-262998</v>
      </c>
      <c r="J497" s="59">
        <v>236412</v>
      </c>
      <c r="K497" s="59">
        <v>0</v>
      </c>
      <c r="L497" s="59">
        <v>0</v>
      </c>
      <c r="M497" s="59">
        <v>0</v>
      </c>
      <c r="N497" s="59">
        <v>236412</v>
      </c>
    </row>
    <row r="498" spans="1:14" ht="15" x14ac:dyDescent="0.3">
      <c r="A498" s="53" t="s">
        <v>287</v>
      </c>
      <c r="B498" s="53" t="s">
        <v>39</v>
      </c>
      <c r="C498" s="59">
        <v>440327</v>
      </c>
      <c r="D498" s="59">
        <v>-1684</v>
      </c>
      <c r="E498" s="59">
        <v>0</v>
      </c>
      <c r="F498" s="59">
        <v>0</v>
      </c>
      <c r="G498" s="59">
        <v>0</v>
      </c>
      <c r="H498" s="59">
        <v>438643</v>
      </c>
      <c r="I498" s="59">
        <v>-278771</v>
      </c>
      <c r="J498" s="59">
        <v>159872</v>
      </c>
      <c r="K498" s="59">
        <v>0</v>
      </c>
      <c r="L498" s="59">
        <v>0</v>
      </c>
      <c r="M498" s="59">
        <v>0</v>
      </c>
      <c r="N498" s="59">
        <v>159872</v>
      </c>
    </row>
    <row r="499" spans="1:14" ht="15" x14ac:dyDescent="0.3">
      <c r="A499" s="53" t="s">
        <v>287</v>
      </c>
      <c r="B499" s="53" t="s">
        <v>40</v>
      </c>
      <c r="C499" s="59">
        <v>389087</v>
      </c>
      <c r="D499" s="59">
        <v>-6922</v>
      </c>
      <c r="E499" s="59">
        <v>0</v>
      </c>
      <c r="F499" s="59">
        <v>0</v>
      </c>
      <c r="G499" s="59">
        <v>0</v>
      </c>
      <c r="H499" s="59">
        <v>382165</v>
      </c>
      <c r="I499" s="59">
        <v>-323806</v>
      </c>
      <c r="J499" s="59">
        <v>58359</v>
      </c>
      <c r="K499" s="59">
        <v>0</v>
      </c>
      <c r="L499" s="59">
        <v>0</v>
      </c>
      <c r="M499" s="59">
        <v>0</v>
      </c>
      <c r="N499" s="59">
        <v>58359</v>
      </c>
    </row>
    <row r="500" spans="1:14" ht="15" x14ac:dyDescent="0.3">
      <c r="A500" s="53" t="s">
        <v>287</v>
      </c>
      <c r="B500" s="53" t="s">
        <v>41</v>
      </c>
      <c r="C500" s="59">
        <v>372637</v>
      </c>
      <c r="D500" s="59">
        <v>-1207</v>
      </c>
      <c r="E500" s="59">
        <v>0</v>
      </c>
      <c r="F500" s="59">
        <v>0</v>
      </c>
      <c r="G500" s="59">
        <v>0</v>
      </c>
      <c r="H500" s="59">
        <v>371430</v>
      </c>
      <c r="I500" s="59">
        <v>-365323</v>
      </c>
      <c r="J500" s="59">
        <v>6107</v>
      </c>
      <c r="K500" s="59">
        <v>1055</v>
      </c>
      <c r="L500" s="59">
        <v>0</v>
      </c>
      <c r="M500" s="59">
        <v>1055</v>
      </c>
      <c r="N500" s="59">
        <v>5052</v>
      </c>
    </row>
    <row r="501" spans="1:14" ht="15" x14ac:dyDescent="0.3">
      <c r="A501" s="53" t="s">
        <v>287</v>
      </c>
      <c r="B501" s="53" t="s">
        <v>42</v>
      </c>
      <c r="C501" s="59">
        <v>466050</v>
      </c>
      <c r="D501" s="59">
        <v>-6918</v>
      </c>
      <c r="E501" s="59">
        <v>0</v>
      </c>
      <c r="F501" s="59">
        <v>0</v>
      </c>
      <c r="G501" s="59">
        <v>0</v>
      </c>
      <c r="H501" s="59">
        <v>459132</v>
      </c>
      <c r="I501" s="59">
        <v>-388107</v>
      </c>
      <c r="J501" s="59">
        <v>71025</v>
      </c>
      <c r="K501" s="59">
        <v>0</v>
      </c>
      <c r="L501" s="59">
        <v>0</v>
      </c>
      <c r="M501" s="59">
        <v>0</v>
      </c>
      <c r="N501" s="59">
        <v>71025</v>
      </c>
    </row>
    <row r="502" spans="1:14" ht="15" x14ac:dyDescent="0.3">
      <c r="A502" s="53" t="s">
        <v>287</v>
      </c>
      <c r="B502" s="53" t="s">
        <v>43</v>
      </c>
      <c r="C502" s="59">
        <v>563734</v>
      </c>
      <c r="D502" s="59">
        <v>-12870</v>
      </c>
      <c r="E502" s="59">
        <v>0</v>
      </c>
      <c r="F502" s="59">
        <v>0</v>
      </c>
      <c r="G502" s="59">
        <v>0</v>
      </c>
      <c r="H502" s="59">
        <v>550864</v>
      </c>
      <c r="I502" s="59">
        <v>-508168</v>
      </c>
      <c r="J502" s="59">
        <v>42696</v>
      </c>
      <c r="K502" s="59">
        <v>6681</v>
      </c>
      <c r="L502" s="59">
        <v>-4892</v>
      </c>
      <c r="M502" s="59">
        <v>1789</v>
      </c>
      <c r="N502" s="59">
        <v>40907</v>
      </c>
    </row>
    <row r="503" spans="1:14" ht="15" x14ac:dyDescent="0.3">
      <c r="A503" s="53" t="s">
        <v>287</v>
      </c>
      <c r="B503" s="53" t="s">
        <v>44</v>
      </c>
      <c r="C503" s="59">
        <v>360612</v>
      </c>
      <c r="D503" s="59">
        <v>-15528</v>
      </c>
      <c r="E503" s="59">
        <v>0</v>
      </c>
      <c r="F503" s="59">
        <v>0</v>
      </c>
      <c r="G503" s="59">
        <v>0</v>
      </c>
      <c r="H503" s="59">
        <v>345084</v>
      </c>
      <c r="I503" s="59">
        <v>-339843</v>
      </c>
      <c r="J503" s="59">
        <v>5241</v>
      </c>
      <c r="K503" s="59">
        <v>0</v>
      </c>
      <c r="L503" s="59">
        <v>0</v>
      </c>
      <c r="M503" s="59">
        <v>0</v>
      </c>
      <c r="N503" s="59">
        <v>5241</v>
      </c>
    </row>
    <row r="504" spans="1:14" ht="15" x14ac:dyDescent="0.3">
      <c r="A504" s="53" t="s">
        <v>287</v>
      </c>
      <c r="B504" s="53" t="s">
        <v>45</v>
      </c>
      <c r="C504" s="59">
        <v>424532</v>
      </c>
      <c r="D504" s="59">
        <v>-14151</v>
      </c>
      <c r="E504" s="59">
        <v>0</v>
      </c>
      <c r="F504" s="59">
        <v>0</v>
      </c>
      <c r="G504" s="59">
        <v>0</v>
      </c>
      <c r="H504" s="59">
        <v>410381</v>
      </c>
      <c r="I504" s="59">
        <v>-410381</v>
      </c>
      <c r="J504" s="59">
        <v>0</v>
      </c>
      <c r="K504" s="59">
        <v>13269</v>
      </c>
      <c r="L504" s="59">
        <v>0</v>
      </c>
      <c r="M504" s="59">
        <v>13269</v>
      </c>
      <c r="N504" s="59">
        <v>-13269</v>
      </c>
    </row>
    <row r="505" spans="1:14" ht="15" x14ac:dyDescent="0.3">
      <c r="A505" s="53" t="s">
        <v>287</v>
      </c>
      <c r="B505" s="53" t="s">
        <v>46</v>
      </c>
      <c r="C505" s="59">
        <v>245684</v>
      </c>
      <c r="D505" s="59">
        <v>-417</v>
      </c>
      <c r="E505" s="59">
        <v>0</v>
      </c>
      <c r="F505" s="59">
        <v>0</v>
      </c>
      <c r="G505" s="59">
        <v>0</v>
      </c>
      <c r="H505" s="59">
        <v>245267</v>
      </c>
      <c r="I505" s="59">
        <v>-245267</v>
      </c>
      <c r="J505" s="59">
        <v>0</v>
      </c>
      <c r="K505" s="59">
        <v>0</v>
      </c>
      <c r="L505" s="59">
        <v>0</v>
      </c>
      <c r="M505" s="59">
        <v>0</v>
      </c>
      <c r="N505" s="59">
        <v>0</v>
      </c>
    </row>
    <row r="506" spans="1:14" ht="15" x14ac:dyDescent="0.3">
      <c r="A506" s="53" t="s">
        <v>287</v>
      </c>
      <c r="B506" s="53" t="s">
        <v>47</v>
      </c>
      <c r="C506" s="59">
        <v>46382</v>
      </c>
      <c r="D506" s="59">
        <v>0</v>
      </c>
      <c r="E506" s="59">
        <v>0</v>
      </c>
      <c r="F506" s="59">
        <v>0</v>
      </c>
      <c r="G506" s="59">
        <v>0</v>
      </c>
      <c r="H506" s="59">
        <v>46382</v>
      </c>
      <c r="I506" s="59">
        <v>-46382</v>
      </c>
      <c r="J506" s="59">
        <v>0</v>
      </c>
      <c r="K506" s="59">
        <v>0</v>
      </c>
      <c r="L506" s="59">
        <v>0</v>
      </c>
      <c r="M506" s="59">
        <v>0</v>
      </c>
      <c r="N506" s="59">
        <v>0</v>
      </c>
    </row>
    <row r="507" spans="1:14" ht="15" x14ac:dyDescent="0.3">
      <c r="A507" s="53" t="s">
        <v>287</v>
      </c>
      <c r="B507" s="53" t="s">
        <v>48</v>
      </c>
      <c r="C507" s="59">
        <v>44589</v>
      </c>
      <c r="D507" s="59">
        <v>0</v>
      </c>
      <c r="E507" s="59">
        <v>0</v>
      </c>
      <c r="F507" s="59">
        <v>0</v>
      </c>
      <c r="G507" s="59">
        <v>0</v>
      </c>
      <c r="H507" s="59">
        <v>44589</v>
      </c>
      <c r="I507" s="59">
        <v>-44589</v>
      </c>
      <c r="J507" s="59">
        <v>0</v>
      </c>
      <c r="K507" s="59">
        <v>0</v>
      </c>
      <c r="L507" s="59">
        <v>0</v>
      </c>
      <c r="M507" s="59">
        <v>0</v>
      </c>
      <c r="N507" s="59">
        <v>0</v>
      </c>
    </row>
    <row r="508" spans="1:14" ht="15" x14ac:dyDescent="0.3">
      <c r="A508" s="53" t="s">
        <v>287</v>
      </c>
      <c r="B508" s="53" t="s">
        <v>49</v>
      </c>
      <c r="C508" s="59">
        <v>39338</v>
      </c>
      <c r="D508" s="59">
        <v>0</v>
      </c>
      <c r="E508" s="59">
        <v>0</v>
      </c>
      <c r="F508" s="59">
        <v>0</v>
      </c>
      <c r="G508" s="59">
        <v>0</v>
      </c>
      <c r="H508" s="59">
        <v>39338</v>
      </c>
      <c r="I508" s="59">
        <v>-39338</v>
      </c>
      <c r="J508" s="59">
        <v>0</v>
      </c>
      <c r="K508" s="59">
        <v>0</v>
      </c>
      <c r="L508" s="59">
        <v>0</v>
      </c>
      <c r="M508" s="59">
        <v>0</v>
      </c>
      <c r="N508" s="59">
        <v>0</v>
      </c>
    </row>
    <row r="509" spans="1:14" ht="15" x14ac:dyDescent="0.3">
      <c r="A509" s="53" t="s">
        <v>287</v>
      </c>
      <c r="B509" s="53" t="s">
        <v>50</v>
      </c>
      <c r="C509" s="59">
        <v>37114</v>
      </c>
      <c r="D509" s="59">
        <v>0</v>
      </c>
      <c r="E509" s="59">
        <v>0</v>
      </c>
      <c r="F509" s="59">
        <v>0</v>
      </c>
      <c r="G509" s="59">
        <v>0</v>
      </c>
      <c r="H509" s="59">
        <v>37114</v>
      </c>
      <c r="I509" s="59">
        <v>-37114</v>
      </c>
      <c r="J509" s="59">
        <v>0</v>
      </c>
      <c r="K509" s="59">
        <v>0</v>
      </c>
      <c r="L509" s="59">
        <v>0</v>
      </c>
      <c r="M509" s="59">
        <v>0</v>
      </c>
      <c r="N509" s="59">
        <v>0</v>
      </c>
    </row>
    <row r="510" spans="1:14" ht="15" x14ac:dyDescent="0.3">
      <c r="A510" s="53" t="s">
        <v>286</v>
      </c>
      <c r="B510" s="53" t="s">
        <v>69</v>
      </c>
      <c r="C510" s="59">
        <v>10130</v>
      </c>
      <c r="D510" s="59">
        <v>-124</v>
      </c>
      <c r="E510" s="59">
        <v>0</v>
      </c>
      <c r="F510" s="59">
        <v>0</v>
      </c>
      <c r="G510" s="59">
        <v>0</v>
      </c>
      <c r="H510" s="59">
        <v>10006</v>
      </c>
      <c r="I510" s="59">
        <v>-10006</v>
      </c>
      <c r="J510" s="59">
        <v>0</v>
      </c>
      <c r="K510" s="59">
        <v>0</v>
      </c>
      <c r="L510" s="59">
        <v>0</v>
      </c>
      <c r="M510" s="59">
        <v>0</v>
      </c>
      <c r="N510" s="59">
        <v>0</v>
      </c>
    </row>
    <row r="511" spans="1:14" ht="15" x14ac:dyDescent="0.3">
      <c r="A511" s="53" t="s">
        <v>286</v>
      </c>
      <c r="B511" s="53" t="s">
        <v>70</v>
      </c>
      <c r="C511" s="59">
        <v>3808</v>
      </c>
      <c r="D511" s="59">
        <v>0</v>
      </c>
      <c r="E511" s="59">
        <v>0</v>
      </c>
      <c r="F511" s="59">
        <v>0</v>
      </c>
      <c r="G511" s="59">
        <v>0</v>
      </c>
      <c r="H511" s="59">
        <v>3808</v>
      </c>
      <c r="I511" s="59">
        <v>-3808</v>
      </c>
      <c r="J511" s="59">
        <v>0</v>
      </c>
      <c r="K511" s="59">
        <v>0</v>
      </c>
      <c r="L511" s="59">
        <v>0</v>
      </c>
      <c r="M511" s="59">
        <v>0</v>
      </c>
      <c r="N511" s="59">
        <v>0</v>
      </c>
    </row>
    <row r="512" spans="1:14" ht="15" x14ac:dyDescent="0.3">
      <c r="A512" s="53" t="s">
        <v>286</v>
      </c>
      <c r="B512" s="53" t="s">
        <v>71</v>
      </c>
      <c r="C512" s="59">
        <v>32598</v>
      </c>
      <c r="D512" s="59">
        <v>-241</v>
      </c>
      <c r="E512" s="59">
        <v>0</v>
      </c>
      <c r="F512" s="59">
        <v>0</v>
      </c>
      <c r="G512" s="59">
        <v>0</v>
      </c>
      <c r="H512" s="59">
        <v>32357</v>
      </c>
      <c r="I512" s="59">
        <v>-32357</v>
      </c>
      <c r="J512" s="59">
        <v>0</v>
      </c>
      <c r="K512" s="59">
        <v>0</v>
      </c>
      <c r="L512" s="59">
        <v>0</v>
      </c>
      <c r="M512" s="59">
        <v>0</v>
      </c>
      <c r="N512" s="59">
        <v>0</v>
      </c>
    </row>
    <row r="513" spans="1:14" ht="15" x14ac:dyDescent="0.3">
      <c r="A513" s="53" t="s">
        <v>286</v>
      </c>
      <c r="B513" s="53" t="s">
        <v>39</v>
      </c>
      <c r="C513" s="59">
        <v>51333</v>
      </c>
      <c r="D513" s="59">
        <v>-237</v>
      </c>
      <c r="E513" s="59">
        <v>0</v>
      </c>
      <c r="F513" s="59">
        <v>0</v>
      </c>
      <c r="G513" s="59">
        <v>0</v>
      </c>
      <c r="H513" s="59">
        <v>51096</v>
      </c>
      <c r="I513" s="59">
        <v>-24635</v>
      </c>
      <c r="J513" s="59">
        <v>26461</v>
      </c>
      <c r="K513" s="59">
        <v>0</v>
      </c>
      <c r="L513" s="59">
        <v>0</v>
      </c>
      <c r="M513" s="59">
        <v>0</v>
      </c>
      <c r="N513" s="59">
        <v>26461</v>
      </c>
    </row>
    <row r="514" spans="1:14" ht="15" x14ac:dyDescent="0.3">
      <c r="A514" s="53" t="s">
        <v>286</v>
      </c>
      <c r="B514" s="53" t="s">
        <v>40</v>
      </c>
      <c r="C514" s="59">
        <v>66084</v>
      </c>
      <c r="D514" s="59">
        <v>-291</v>
      </c>
      <c r="E514" s="59">
        <v>0</v>
      </c>
      <c r="F514" s="59">
        <v>0</v>
      </c>
      <c r="G514" s="59">
        <v>0</v>
      </c>
      <c r="H514" s="59">
        <v>65793</v>
      </c>
      <c r="I514" s="59">
        <v>-47649</v>
      </c>
      <c r="J514" s="59">
        <v>18144</v>
      </c>
      <c r="K514" s="59">
        <v>0</v>
      </c>
      <c r="L514" s="59">
        <v>0</v>
      </c>
      <c r="M514" s="59">
        <v>0</v>
      </c>
      <c r="N514" s="59">
        <v>18144</v>
      </c>
    </row>
    <row r="515" spans="1:14" ht="15" x14ac:dyDescent="0.3">
      <c r="A515" s="53" t="s">
        <v>286</v>
      </c>
      <c r="B515" s="53" t="s">
        <v>41</v>
      </c>
      <c r="C515" s="59">
        <v>34717</v>
      </c>
      <c r="D515" s="59">
        <v>-337</v>
      </c>
      <c r="E515" s="59">
        <v>0</v>
      </c>
      <c r="F515" s="59">
        <v>0</v>
      </c>
      <c r="G515" s="59">
        <v>0</v>
      </c>
      <c r="H515" s="59">
        <v>34380</v>
      </c>
      <c r="I515" s="59">
        <v>-31472</v>
      </c>
      <c r="J515" s="59">
        <v>2908</v>
      </c>
      <c r="K515" s="59">
        <v>0</v>
      </c>
      <c r="L515" s="59">
        <v>0</v>
      </c>
      <c r="M515" s="59">
        <v>0</v>
      </c>
      <c r="N515" s="59">
        <v>2908</v>
      </c>
    </row>
    <row r="516" spans="1:14" ht="15" x14ac:dyDescent="0.3">
      <c r="A516" s="53" t="s">
        <v>286</v>
      </c>
      <c r="B516" s="53" t="s">
        <v>42</v>
      </c>
      <c r="C516" s="59">
        <v>46577</v>
      </c>
      <c r="D516" s="59">
        <v>-291</v>
      </c>
      <c r="E516" s="59">
        <v>0</v>
      </c>
      <c r="F516" s="59">
        <v>0</v>
      </c>
      <c r="G516" s="59">
        <v>0</v>
      </c>
      <c r="H516" s="59">
        <v>46286</v>
      </c>
      <c r="I516" s="59">
        <v>-46286</v>
      </c>
      <c r="J516" s="59">
        <v>0</v>
      </c>
      <c r="K516" s="59">
        <v>0</v>
      </c>
      <c r="L516" s="59">
        <v>0</v>
      </c>
      <c r="M516" s="59">
        <v>0</v>
      </c>
      <c r="N516" s="59">
        <v>0</v>
      </c>
    </row>
    <row r="517" spans="1:14" ht="15" x14ac:dyDescent="0.3">
      <c r="A517" s="53" t="s">
        <v>286</v>
      </c>
      <c r="B517" s="53" t="s">
        <v>43</v>
      </c>
      <c r="C517" s="59">
        <v>31277</v>
      </c>
      <c r="D517" s="59">
        <v>-189</v>
      </c>
      <c r="E517" s="59">
        <v>0</v>
      </c>
      <c r="F517" s="59">
        <v>0</v>
      </c>
      <c r="G517" s="59">
        <v>0</v>
      </c>
      <c r="H517" s="59">
        <v>31088</v>
      </c>
      <c r="I517" s="59">
        <v>-31088</v>
      </c>
      <c r="J517" s="59">
        <v>0</v>
      </c>
      <c r="K517" s="59">
        <v>0</v>
      </c>
      <c r="L517" s="59">
        <v>0</v>
      </c>
      <c r="M517" s="59">
        <v>0</v>
      </c>
      <c r="N517" s="59">
        <v>0</v>
      </c>
    </row>
    <row r="518" spans="1:14" ht="15" x14ac:dyDescent="0.3">
      <c r="A518" s="53" t="s">
        <v>286</v>
      </c>
      <c r="B518" s="53" t="s">
        <v>44</v>
      </c>
      <c r="C518" s="59">
        <v>40677</v>
      </c>
      <c r="D518" s="59">
        <v>0</v>
      </c>
      <c r="E518" s="59">
        <v>0</v>
      </c>
      <c r="F518" s="59">
        <v>0</v>
      </c>
      <c r="G518" s="59">
        <v>0</v>
      </c>
      <c r="H518" s="59">
        <v>40677</v>
      </c>
      <c r="I518" s="59">
        <v>-40677</v>
      </c>
      <c r="J518" s="59">
        <v>0</v>
      </c>
      <c r="K518" s="59">
        <v>0</v>
      </c>
      <c r="L518" s="59">
        <v>0</v>
      </c>
      <c r="M518" s="59">
        <v>0</v>
      </c>
      <c r="N518" s="59">
        <v>0</v>
      </c>
    </row>
    <row r="519" spans="1:14" ht="15" x14ac:dyDescent="0.3">
      <c r="A519" s="53" t="s">
        <v>286</v>
      </c>
      <c r="B519" s="53" t="s">
        <v>45</v>
      </c>
      <c r="C519" s="59">
        <v>23209</v>
      </c>
      <c r="D519" s="59">
        <v>0</v>
      </c>
      <c r="E519" s="59">
        <v>0</v>
      </c>
      <c r="F519" s="59">
        <v>0</v>
      </c>
      <c r="G519" s="59">
        <v>0</v>
      </c>
      <c r="H519" s="59">
        <v>23209</v>
      </c>
      <c r="I519" s="59">
        <v>-23209</v>
      </c>
      <c r="J519" s="59">
        <v>0</v>
      </c>
      <c r="K519" s="59">
        <v>0</v>
      </c>
      <c r="L519" s="59">
        <v>0</v>
      </c>
      <c r="M519" s="59">
        <v>0</v>
      </c>
      <c r="N519" s="59">
        <v>0</v>
      </c>
    </row>
    <row r="520" spans="1:14" ht="15" x14ac:dyDescent="0.3">
      <c r="A520" s="53" t="s">
        <v>286</v>
      </c>
      <c r="B520" s="53" t="s">
        <v>46</v>
      </c>
      <c r="C520" s="59">
        <v>36273</v>
      </c>
      <c r="D520" s="59">
        <v>0</v>
      </c>
      <c r="E520" s="59">
        <v>0</v>
      </c>
      <c r="F520" s="59">
        <v>0</v>
      </c>
      <c r="G520" s="59">
        <v>0</v>
      </c>
      <c r="H520" s="59">
        <v>36273</v>
      </c>
      <c r="I520" s="59">
        <v>-36273</v>
      </c>
      <c r="J520" s="59">
        <v>0</v>
      </c>
      <c r="K520" s="59">
        <v>0</v>
      </c>
      <c r="L520" s="59">
        <v>0</v>
      </c>
      <c r="M520" s="59">
        <v>0</v>
      </c>
      <c r="N520" s="59">
        <v>0</v>
      </c>
    </row>
    <row r="521" spans="1:14" ht="15" x14ac:dyDescent="0.3">
      <c r="A521" s="53" t="s">
        <v>286</v>
      </c>
      <c r="B521" s="53" t="s">
        <v>47</v>
      </c>
      <c r="C521" s="59">
        <v>19497</v>
      </c>
      <c r="D521" s="59">
        <v>0</v>
      </c>
      <c r="E521" s="59">
        <v>0</v>
      </c>
      <c r="F521" s="59">
        <v>0</v>
      </c>
      <c r="G521" s="59">
        <v>0</v>
      </c>
      <c r="H521" s="59">
        <v>19497</v>
      </c>
      <c r="I521" s="59">
        <v>-19497</v>
      </c>
      <c r="J521" s="59">
        <v>0</v>
      </c>
      <c r="K521" s="59">
        <v>0</v>
      </c>
      <c r="L521" s="59">
        <v>0</v>
      </c>
      <c r="M521" s="59">
        <v>0</v>
      </c>
      <c r="N521" s="59">
        <v>0</v>
      </c>
    </row>
    <row r="522" spans="1:14" ht="15" x14ac:dyDescent="0.3">
      <c r="A522" s="53" t="s">
        <v>286</v>
      </c>
      <c r="B522" s="53" t="s">
        <v>48</v>
      </c>
      <c r="C522" s="59">
        <v>18499</v>
      </c>
      <c r="D522" s="59">
        <v>0</v>
      </c>
      <c r="E522" s="59">
        <v>0</v>
      </c>
      <c r="F522" s="59">
        <v>0</v>
      </c>
      <c r="G522" s="59">
        <v>0</v>
      </c>
      <c r="H522" s="59">
        <v>18499</v>
      </c>
      <c r="I522" s="59">
        <v>-18499</v>
      </c>
      <c r="J522" s="59">
        <v>0</v>
      </c>
      <c r="K522" s="59">
        <v>0</v>
      </c>
      <c r="L522" s="59">
        <v>0</v>
      </c>
      <c r="M522" s="59">
        <v>0</v>
      </c>
      <c r="N522" s="59">
        <v>0</v>
      </c>
    </row>
    <row r="523" spans="1:14" ht="15" x14ac:dyDescent="0.3">
      <c r="A523" s="53" t="s">
        <v>285</v>
      </c>
      <c r="B523" s="53" t="s">
        <v>71</v>
      </c>
      <c r="C523" s="59">
        <v>12801</v>
      </c>
      <c r="D523" s="59">
        <v>0</v>
      </c>
      <c r="E523" s="59">
        <v>0</v>
      </c>
      <c r="F523" s="59">
        <v>0</v>
      </c>
      <c r="G523" s="59">
        <v>0</v>
      </c>
      <c r="H523" s="59">
        <v>12801</v>
      </c>
      <c r="I523" s="59">
        <v>-12801</v>
      </c>
      <c r="J523" s="59">
        <v>0</v>
      </c>
      <c r="K523" s="59">
        <v>0</v>
      </c>
      <c r="L523" s="59">
        <v>0</v>
      </c>
      <c r="M523" s="59">
        <v>0</v>
      </c>
      <c r="N523" s="59">
        <v>0</v>
      </c>
    </row>
    <row r="524" spans="1:14" ht="15" x14ac:dyDescent="0.3">
      <c r="A524" s="53" t="s">
        <v>285</v>
      </c>
      <c r="B524" s="53" t="s">
        <v>39</v>
      </c>
      <c r="C524" s="59">
        <v>7611</v>
      </c>
      <c r="D524" s="59">
        <v>0</v>
      </c>
      <c r="E524" s="59">
        <v>0</v>
      </c>
      <c r="F524" s="59">
        <v>0</v>
      </c>
      <c r="G524" s="59">
        <v>0</v>
      </c>
      <c r="H524" s="59">
        <v>7611</v>
      </c>
      <c r="I524" s="59">
        <v>-7611</v>
      </c>
      <c r="J524" s="59">
        <v>0</v>
      </c>
      <c r="K524" s="59">
        <v>0</v>
      </c>
      <c r="L524" s="59">
        <v>0</v>
      </c>
      <c r="M524" s="59">
        <v>0</v>
      </c>
      <c r="N524" s="59">
        <v>0</v>
      </c>
    </row>
    <row r="525" spans="1:14" ht="15" x14ac:dyDescent="0.3">
      <c r="A525" s="53" t="s">
        <v>285</v>
      </c>
      <c r="B525" s="53" t="s">
        <v>40</v>
      </c>
      <c r="C525" s="59">
        <v>1032</v>
      </c>
      <c r="D525" s="59">
        <v>0</v>
      </c>
      <c r="E525" s="59">
        <v>0</v>
      </c>
      <c r="F525" s="59">
        <v>0</v>
      </c>
      <c r="G525" s="59">
        <v>0</v>
      </c>
      <c r="H525" s="59">
        <v>1032</v>
      </c>
      <c r="I525" s="59">
        <v>-1032</v>
      </c>
      <c r="J525" s="59">
        <v>0</v>
      </c>
      <c r="K525" s="59">
        <v>0</v>
      </c>
      <c r="L525" s="59">
        <v>0</v>
      </c>
      <c r="M525" s="59">
        <v>0</v>
      </c>
      <c r="N525" s="59">
        <v>0</v>
      </c>
    </row>
    <row r="526" spans="1:14" ht="15" x14ac:dyDescent="0.3">
      <c r="A526" s="53" t="s">
        <v>285</v>
      </c>
      <c r="B526" s="53" t="s">
        <v>41</v>
      </c>
      <c r="C526" s="59">
        <v>2996</v>
      </c>
      <c r="D526" s="59">
        <v>0</v>
      </c>
      <c r="E526" s="59">
        <v>0</v>
      </c>
      <c r="F526" s="59">
        <v>0</v>
      </c>
      <c r="G526" s="59">
        <v>0</v>
      </c>
      <c r="H526" s="59">
        <v>2996</v>
      </c>
      <c r="I526" s="59">
        <v>-2996</v>
      </c>
      <c r="J526" s="59">
        <v>0</v>
      </c>
      <c r="K526" s="59">
        <v>0</v>
      </c>
      <c r="L526" s="59">
        <v>0</v>
      </c>
      <c r="M526" s="59">
        <v>0</v>
      </c>
      <c r="N526" s="59">
        <v>0</v>
      </c>
    </row>
    <row r="527" spans="1:14" ht="15" x14ac:dyDescent="0.3">
      <c r="A527" s="53" t="s">
        <v>285</v>
      </c>
      <c r="B527" s="53" t="s">
        <v>43</v>
      </c>
      <c r="C527" s="59">
        <v>2919</v>
      </c>
      <c r="D527" s="59">
        <v>0</v>
      </c>
      <c r="E527" s="59">
        <v>0</v>
      </c>
      <c r="F527" s="59">
        <v>0</v>
      </c>
      <c r="G527" s="59">
        <v>0</v>
      </c>
      <c r="H527" s="59">
        <v>2919</v>
      </c>
      <c r="I527" s="59">
        <v>-2919</v>
      </c>
      <c r="J527" s="59">
        <v>0</v>
      </c>
      <c r="K527" s="59">
        <v>1262</v>
      </c>
      <c r="L527" s="59">
        <v>0</v>
      </c>
      <c r="M527" s="59">
        <v>1262</v>
      </c>
      <c r="N527" s="59">
        <v>-1262</v>
      </c>
    </row>
    <row r="528" spans="1:14" ht="15" x14ac:dyDescent="0.3">
      <c r="A528" s="53" t="s">
        <v>285</v>
      </c>
      <c r="B528" s="53" t="s">
        <v>44</v>
      </c>
      <c r="C528" s="59">
        <v>9089</v>
      </c>
      <c r="D528" s="59">
        <v>0</v>
      </c>
      <c r="E528" s="59">
        <v>0</v>
      </c>
      <c r="F528" s="59">
        <v>0</v>
      </c>
      <c r="G528" s="59">
        <v>0</v>
      </c>
      <c r="H528" s="59">
        <v>9089</v>
      </c>
      <c r="I528" s="59">
        <v>-9089</v>
      </c>
      <c r="J528" s="59">
        <v>0</v>
      </c>
      <c r="K528" s="59">
        <v>0</v>
      </c>
      <c r="L528" s="59">
        <v>0</v>
      </c>
      <c r="M528" s="59">
        <v>0</v>
      </c>
      <c r="N528" s="59">
        <v>0</v>
      </c>
    </row>
    <row r="529" spans="1:14" ht="15" x14ac:dyDescent="0.3">
      <c r="A529" s="53" t="s">
        <v>285</v>
      </c>
      <c r="B529" s="53" t="s">
        <v>45</v>
      </c>
      <c r="C529" s="59">
        <v>11762</v>
      </c>
      <c r="D529" s="59">
        <v>-1000</v>
      </c>
      <c r="E529" s="59">
        <v>0</v>
      </c>
      <c r="F529" s="59">
        <v>0</v>
      </c>
      <c r="G529" s="59">
        <v>0</v>
      </c>
      <c r="H529" s="59">
        <v>10762</v>
      </c>
      <c r="I529" s="59">
        <v>-10762</v>
      </c>
      <c r="J529" s="59">
        <v>0</v>
      </c>
      <c r="K529" s="59">
        <v>0</v>
      </c>
      <c r="L529" s="59">
        <v>0</v>
      </c>
      <c r="M529" s="59">
        <v>0</v>
      </c>
      <c r="N529" s="59">
        <v>0</v>
      </c>
    </row>
    <row r="530" spans="1:14" ht="15" x14ac:dyDescent="0.3">
      <c r="A530" s="53" t="s">
        <v>284</v>
      </c>
      <c r="B530" s="53" t="s">
        <v>44</v>
      </c>
      <c r="C530" s="59">
        <v>8422738</v>
      </c>
      <c r="D530" s="59">
        <v>-8422738</v>
      </c>
      <c r="E530" s="59">
        <v>0</v>
      </c>
      <c r="F530" s="59">
        <v>0</v>
      </c>
      <c r="G530" s="59">
        <v>0</v>
      </c>
      <c r="H530" s="59">
        <v>0</v>
      </c>
      <c r="I530" s="59">
        <v>0</v>
      </c>
      <c r="J530" s="59">
        <v>0</v>
      </c>
      <c r="K530" s="59">
        <v>0</v>
      </c>
      <c r="L530" s="59">
        <v>0</v>
      </c>
      <c r="M530" s="59">
        <v>0</v>
      </c>
      <c r="N530" s="59">
        <v>0</v>
      </c>
    </row>
    <row r="531" spans="1:14" ht="15" x14ac:dyDescent="0.3">
      <c r="A531" s="53" t="s">
        <v>284</v>
      </c>
      <c r="B531" s="53" t="s">
        <v>45</v>
      </c>
      <c r="C531" s="59">
        <v>7774803</v>
      </c>
      <c r="D531" s="59">
        <v>-73557</v>
      </c>
      <c r="E531" s="59">
        <v>0</v>
      </c>
      <c r="F531" s="59">
        <v>0</v>
      </c>
      <c r="G531" s="59">
        <v>0</v>
      </c>
      <c r="H531" s="59">
        <v>7701246</v>
      </c>
      <c r="I531" s="59">
        <v>-7701246</v>
      </c>
      <c r="J531" s="59">
        <v>0</v>
      </c>
      <c r="K531" s="59">
        <v>2282478</v>
      </c>
      <c r="L531" s="59">
        <v>-2230738</v>
      </c>
      <c r="M531" s="59">
        <v>51740</v>
      </c>
      <c r="N531" s="59">
        <v>-51740</v>
      </c>
    </row>
    <row r="532" spans="1:14" ht="15" x14ac:dyDescent="0.3">
      <c r="A532" s="53" t="s">
        <v>284</v>
      </c>
      <c r="B532" s="53" t="s">
        <v>46</v>
      </c>
      <c r="C532" s="59">
        <v>14754320</v>
      </c>
      <c r="D532" s="59">
        <v>-19137</v>
      </c>
      <c r="E532" s="59">
        <v>0</v>
      </c>
      <c r="F532" s="59">
        <v>0</v>
      </c>
      <c r="G532" s="59">
        <v>0</v>
      </c>
      <c r="H532" s="59">
        <v>14735183</v>
      </c>
      <c r="I532" s="59">
        <v>-14735183</v>
      </c>
      <c r="J532" s="59">
        <v>0</v>
      </c>
      <c r="K532" s="59">
        <v>133</v>
      </c>
      <c r="L532" s="59">
        <v>-133</v>
      </c>
      <c r="M532" s="59">
        <v>0</v>
      </c>
      <c r="N532" s="59">
        <v>0</v>
      </c>
    </row>
    <row r="533" spans="1:14" ht="15" x14ac:dyDescent="0.3">
      <c r="A533" s="53" t="s">
        <v>283</v>
      </c>
      <c r="B533" s="53" t="s">
        <v>47</v>
      </c>
      <c r="C533" s="59">
        <v>13403441</v>
      </c>
      <c r="D533" s="59">
        <v>-1595937</v>
      </c>
      <c r="E533" s="59">
        <v>0</v>
      </c>
      <c r="F533" s="59">
        <v>0</v>
      </c>
      <c r="G533" s="59">
        <v>0</v>
      </c>
      <c r="H533" s="59">
        <v>11807504</v>
      </c>
      <c r="I533" s="59">
        <v>-11807504</v>
      </c>
      <c r="J533" s="59">
        <v>0</v>
      </c>
      <c r="K533" s="59">
        <v>497738</v>
      </c>
      <c r="L533" s="59">
        <v>-497738</v>
      </c>
      <c r="M533" s="59">
        <v>0</v>
      </c>
      <c r="N533" s="59">
        <v>0</v>
      </c>
    </row>
    <row r="534" spans="1:14" ht="15" x14ac:dyDescent="0.3">
      <c r="A534" s="53" t="s">
        <v>283</v>
      </c>
      <c r="B534" s="53" t="s">
        <v>48</v>
      </c>
      <c r="C534" s="59">
        <v>18075553</v>
      </c>
      <c r="D534" s="59">
        <v>-1873584</v>
      </c>
      <c r="E534" s="59">
        <v>0</v>
      </c>
      <c r="F534" s="59">
        <v>0</v>
      </c>
      <c r="G534" s="59">
        <v>0</v>
      </c>
      <c r="H534" s="59">
        <v>16201969</v>
      </c>
      <c r="I534" s="59">
        <v>-16201969</v>
      </c>
      <c r="J534" s="59">
        <v>0</v>
      </c>
      <c r="K534" s="59">
        <v>4530020</v>
      </c>
      <c r="L534" s="59">
        <v>-4529310</v>
      </c>
      <c r="M534" s="59">
        <v>710</v>
      </c>
      <c r="N534" s="59">
        <v>-710</v>
      </c>
    </row>
    <row r="535" spans="1:14" ht="15" x14ac:dyDescent="0.3">
      <c r="A535" s="53" t="s">
        <v>283</v>
      </c>
      <c r="B535" s="53" t="s">
        <v>49</v>
      </c>
      <c r="C535" s="59">
        <v>20367495</v>
      </c>
      <c r="D535" s="59">
        <v>-587152</v>
      </c>
      <c r="E535" s="59">
        <v>0</v>
      </c>
      <c r="F535" s="59">
        <v>0</v>
      </c>
      <c r="G535" s="59">
        <v>0</v>
      </c>
      <c r="H535" s="59">
        <v>19780343</v>
      </c>
      <c r="I535" s="59">
        <v>-19780343</v>
      </c>
      <c r="J535" s="59">
        <v>0</v>
      </c>
      <c r="K535" s="59">
        <v>2603760</v>
      </c>
      <c r="L535" s="59">
        <v>-2603760</v>
      </c>
      <c r="M535" s="59">
        <v>0</v>
      </c>
      <c r="N535" s="59">
        <v>0</v>
      </c>
    </row>
    <row r="536" spans="1:14" ht="15" x14ac:dyDescent="0.3">
      <c r="A536" s="53" t="s">
        <v>283</v>
      </c>
      <c r="B536" s="53" t="s">
        <v>50</v>
      </c>
      <c r="C536" s="59">
        <v>20415100</v>
      </c>
      <c r="D536" s="59">
        <v>-65548</v>
      </c>
      <c r="E536" s="59">
        <v>0</v>
      </c>
      <c r="F536" s="59">
        <v>0</v>
      </c>
      <c r="G536" s="59">
        <v>0</v>
      </c>
      <c r="H536" s="59">
        <v>20349552</v>
      </c>
      <c r="I536" s="59">
        <v>-20349552</v>
      </c>
      <c r="J536" s="59">
        <v>0</v>
      </c>
      <c r="K536" s="59">
        <v>626433</v>
      </c>
      <c r="L536" s="59">
        <v>-626433</v>
      </c>
      <c r="M536" s="59">
        <v>0</v>
      </c>
      <c r="N536" s="59">
        <v>0</v>
      </c>
    </row>
    <row r="537" spans="1:14" ht="15" x14ac:dyDescent="0.3">
      <c r="A537" s="53" t="s">
        <v>283</v>
      </c>
      <c r="B537" s="53" t="s">
        <v>51</v>
      </c>
      <c r="C537" s="59">
        <v>24546693</v>
      </c>
      <c r="D537" s="59">
        <v>-20606</v>
      </c>
      <c r="E537" s="59">
        <v>0</v>
      </c>
      <c r="F537" s="59">
        <v>0</v>
      </c>
      <c r="G537" s="59">
        <v>0</v>
      </c>
      <c r="H537" s="59">
        <v>24526087</v>
      </c>
      <c r="I537" s="59">
        <v>-24526087</v>
      </c>
      <c r="J537" s="59">
        <v>0</v>
      </c>
      <c r="K537" s="59">
        <v>1691747</v>
      </c>
      <c r="L537" s="59">
        <v>-1691747</v>
      </c>
      <c r="M537" s="59">
        <v>0</v>
      </c>
      <c r="N537" s="59">
        <v>0</v>
      </c>
    </row>
    <row r="538" spans="1:14" ht="15" x14ac:dyDescent="0.3">
      <c r="A538" s="53" t="s">
        <v>283</v>
      </c>
      <c r="B538" s="53" t="s">
        <v>52</v>
      </c>
      <c r="C538" s="59">
        <v>21488585</v>
      </c>
      <c r="D538" s="59">
        <v>-449872</v>
      </c>
      <c r="E538" s="59">
        <v>0</v>
      </c>
      <c r="F538" s="59">
        <v>0</v>
      </c>
      <c r="G538" s="59">
        <v>0</v>
      </c>
      <c r="H538" s="59">
        <v>21038713</v>
      </c>
      <c r="I538" s="59">
        <v>-21038713</v>
      </c>
      <c r="J538" s="59">
        <v>0</v>
      </c>
      <c r="K538" s="59">
        <v>1479796</v>
      </c>
      <c r="L538" s="59">
        <v>-1479331</v>
      </c>
      <c r="M538" s="59">
        <v>465</v>
      </c>
      <c r="N538" s="59">
        <v>-465</v>
      </c>
    </row>
    <row r="539" spans="1:14" ht="15" x14ac:dyDescent="0.3">
      <c r="A539" s="53" t="s">
        <v>283</v>
      </c>
      <c r="B539" s="53" t="s">
        <v>53</v>
      </c>
      <c r="C539" s="59">
        <v>11687102</v>
      </c>
      <c r="D539" s="59">
        <v>-2362263</v>
      </c>
      <c r="E539" s="59">
        <v>0</v>
      </c>
      <c r="F539" s="59">
        <v>0</v>
      </c>
      <c r="G539" s="59">
        <v>0</v>
      </c>
      <c r="H539" s="59">
        <v>9324839</v>
      </c>
      <c r="I539" s="59">
        <v>-9324839</v>
      </c>
      <c r="J539" s="59">
        <v>0</v>
      </c>
      <c r="K539" s="59">
        <v>465947</v>
      </c>
      <c r="L539" s="59">
        <v>-465947</v>
      </c>
      <c r="M539" s="59">
        <v>0</v>
      </c>
      <c r="N539" s="59">
        <v>0</v>
      </c>
    </row>
    <row r="540" spans="1:14" ht="15" x14ac:dyDescent="0.3">
      <c r="A540" s="53" t="s">
        <v>283</v>
      </c>
      <c r="B540" s="53" t="s">
        <v>54</v>
      </c>
      <c r="C540" s="59">
        <v>8217294</v>
      </c>
      <c r="D540" s="59">
        <v>-863083</v>
      </c>
      <c r="E540" s="59">
        <v>0</v>
      </c>
      <c r="F540" s="59">
        <v>0</v>
      </c>
      <c r="G540" s="59">
        <v>0</v>
      </c>
      <c r="H540" s="59">
        <v>7354211</v>
      </c>
      <c r="I540" s="59">
        <v>-7354211</v>
      </c>
      <c r="J540" s="59">
        <v>0</v>
      </c>
      <c r="K540" s="59">
        <v>62469</v>
      </c>
      <c r="L540" s="59">
        <v>-62179</v>
      </c>
      <c r="M540" s="59">
        <v>290</v>
      </c>
      <c r="N540" s="59">
        <v>-290</v>
      </c>
    </row>
    <row r="541" spans="1:14" ht="15" x14ac:dyDescent="0.3">
      <c r="A541" s="53" t="s">
        <v>283</v>
      </c>
      <c r="B541" s="53" t="s">
        <v>55</v>
      </c>
      <c r="C541" s="59">
        <v>7314274</v>
      </c>
      <c r="D541" s="59">
        <v>-1555996</v>
      </c>
      <c r="E541" s="59">
        <v>0</v>
      </c>
      <c r="F541" s="59">
        <v>0</v>
      </c>
      <c r="G541" s="59">
        <v>0</v>
      </c>
      <c r="H541" s="59">
        <v>5758278</v>
      </c>
      <c r="I541" s="59">
        <v>-5758278</v>
      </c>
      <c r="J541" s="59">
        <v>0</v>
      </c>
      <c r="K541" s="59">
        <v>107414</v>
      </c>
      <c r="L541" s="59">
        <v>-107414</v>
      </c>
      <c r="M541" s="59">
        <v>0</v>
      </c>
      <c r="N541" s="59">
        <v>0</v>
      </c>
    </row>
    <row r="542" spans="1:14" ht="15" x14ac:dyDescent="0.3">
      <c r="A542" s="53" t="s">
        <v>283</v>
      </c>
      <c r="B542" s="53" t="s">
        <v>56</v>
      </c>
      <c r="C542" s="59">
        <v>7279625</v>
      </c>
      <c r="D542" s="59">
        <v>-2644314</v>
      </c>
      <c r="E542" s="59">
        <v>0</v>
      </c>
      <c r="F542" s="59">
        <v>0</v>
      </c>
      <c r="G542" s="59">
        <v>0</v>
      </c>
      <c r="H542" s="59">
        <v>4635311</v>
      </c>
      <c r="I542" s="59">
        <v>-4635311</v>
      </c>
      <c r="J542" s="59">
        <v>0</v>
      </c>
      <c r="K542" s="59">
        <v>72608</v>
      </c>
      <c r="L542" s="59">
        <v>-72608</v>
      </c>
      <c r="M542" s="59">
        <v>0</v>
      </c>
      <c r="N542" s="59">
        <v>0</v>
      </c>
    </row>
    <row r="543" spans="1:14" ht="15" x14ac:dyDescent="0.3">
      <c r="A543" s="53" t="s">
        <v>283</v>
      </c>
      <c r="B543" s="53" t="s">
        <v>57</v>
      </c>
      <c r="C543" s="59">
        <v>6264497</v>
      </c>
      <c r="D543" s="59">
        <v>-2902402</v>
      </c>
      <c r="E543" s="59">
        <v>0</v>
      </c>
      <c r="F543" s="59">
        <v>0</v>
      </c>
      <c r="G543" s="59">
        <v>0</v>
      </c>
      <c r="H543" s="59">
        <v>3362095</v>
      </c>
      <c r="I543" s="59">
        <v>-3362095</v>
      </c>
      <c r="J543" s="59">
        <v>0</v>
      </c>
      <c r="K543" s="59">
        <v>331602</v>
      </c>
      <c r="L543" s="59">
        <v>-331602</v>
      </c>
      <c r="M543" s="59">
        <v>0</v>
      </c>
      <c r="N543" s="59">
        <v>0</v>
      </c>
    </row>
    <row r="544" spans="1:14" ht="15" x14ac:dyDescent="0.3">
      <c r="A544" s="53" t="s">
        <v>283</v>
      </c>
      <c r="B544" s="53" t="s">
        <v>58</v>
      </c>
      <c r="C544" s="59">
        <v>4761520</v>
      </c>
      <c r="D544" s="59">
        <v>-1924036</v>
      </c>
      <c r="E544" s="59">
        <v>0</v>
      </c>
      <c r="F544" s="59">
        <v>0</v>
      </c>
      <c r="G544" s="59">
        <v>0</v>
      </c>
      <c r="H544" s="59">
        <v>2837484</v>
      </c>
      <c r="I544" s="59">
        <v>-2837484</v>
      </c>
      <c r="J544" s="59">
        <v>0</v>
      </c>
      <c r="K544" s="59">
        <v>227495</v>
      </c>
      <c r="L544" s="59">
        <v>-227495</v>
      </c>
      <c r="M544" s="59">
        <v>0</v>
      </c>
      <c r="N544" s="59">
        <v>0</v>
      </c>
    </row>
    <row r="545" spans="1:14" ht="15" x14ac:dyDescent="0.3">
      <c r="A545" s="53" t="s">
        <v>283</v>
      </c>
      <c r="B545" s="53" t="s">
        <v>59</v>
      </c>
      <c r="C545" s="59">
        <v>4672565</v>
      </c>
      <c r="D545" s="59">
        <v>-2252149</v>
      </c>
      <c r="E545" s="59">
        <v>0</v>
      </c>
      <c r="F545" s="59">
        <v>0</v>
      </c>
      <c r="G545" s="59">
        <v>0</v>
      </c>
      <c r="H545" s="59">
        <v>2420416</v>
      </c>
      <c r="I545" s="59">
        <v>-2420416</v>
      </c>
      <c r="J545" s="59">
        <v>0</v>
      </c>
      <c r="K545" s="59">
        <v>322412</v>
      </c>
      <c r="L545" s="59">
        <v>-322412</v>
      </c>
      <c r="M545" s="59">
        <v>0</v>
      </c>
      <c r="N545" s="59">
        <v>0</v>
      </c>
    </row>
    <row r="546" spans="1:14" ht="15" x14ac:dyDescent="0.3">
      <c r="A546" s="53" t="s">
        <v>283</v>
      </c>
      <c r="B546" s="53" t="s">
        <v>60</v>
      </c>
      <c r="C546" s="59">
        <v>4860501</v>
      </c>
      <c r="D546" s="59">
        <v>-2555685</v>
      </c>
      <c r="E546" s="59">
        <v>0</v>
      </c>
      <c r="F546" s="59">
        <v>0</v>
      </c>
      <c r="G546" s="59">
        <v>0</v>
      </c>
      <c r="H546" s="59">
        <v>2304816</v>
      </c>
      <c r="I546" s="59">
        <v>-2304816</v>
      </c>
      <c r="J546" s="59">
        <v>0</v>
      </c>
      <c r="K546" s="59">
        <v>427212</v>
      </c>
      <c r="L546" s="59">
        <v>-427212</v>
      </c>
      <c r="M546" s="59">
        <v>0</v>
      </c>
      <c r="N546" s="59">
        <v>0</v>
      </c>
    </row>
    <row r="547" spans="1:14" ht="15" x14ac:dyDescent="0.3">
      <c r="A547" s="53" t="s">
        <v>283</v>
      </c>
      <c r="B547" s="53" t="s">
        <v>89</v>
      </c>
      <c r="C547" s="59">
        <v>3366507</v>
      </c>
      <c r="D547" s="59">
        <v>-1528475</v>
      </c>
      <c r="E547" s="59">
        <v>0</v>
      </c>
      <c r="F547" s="59">
        <v>0</v>
      </c>
      <c r="G547" s="59">
        <v>0</v>
      </c>
      <c r="H547" s="59">
        <v>1838032</v>
      </c>
      <c r="I547" s="59">
        <v>-1838032</v>
      </c>
      <c r="J547" s="59">
        <v>0</v>
      </c>
      <c r="K547" s="59">
        <v>201719</v>
      </c>
      <c r="L547" s="59">
        <v>-201719</v>
      </c>
      <c r="M547" s="59">
        <v>0</v>
      </c>
      <c r="N547" s="59">
        <v>0</v>
      </c>
    </row>
    <row r="548" spans="1:14" ht="15" x14ac:dyDescent="0.3">
      <c r="A548" s="53" t="s">
        <v>283</v>
      </c>
      <c r="B548" s="53" t="s">
        <v>80</v>
      </c>
      <c r="C548" s="59">
        <v>2745563</v>
      </c>
      <c r="D548" s="59">
        <v>-1119375</v>
      </c>
      <c r="E548" s="59">
        <v>0</v>
      </c>
      <c r="F548" s="59">
        <v>0</v>
      </c>
      <c r="G548" s="59">
        <v>0</v>
      </c>
      <c r="H548" s="59">
        <v>1626188</v>
      </c>
      <c r="I548" s="59">
        <v>-1626188</v>
      </c>
      <c r="J548" s="59">
        <v>0</v>
      </c>
      <c r="K548" s="59">
        <v>107339</v>
      </c>
      <c r="L548" s="59">
        <v>-107339</v>
      </c>
      <c r="M548" s="59">
        <v>0</v>
      </c>
      <c r="N548" s="59">
        <v>0</v>
      </c>
    </row>
    <row r="549" spans="1:14" ht="15" x14ac:dyDescent="0.3">
      <c r="A549" s="53" t="s">
        <v>283</v>
      </c>
      <c r="B549" s="53" t="s">
        <v>81</v>
      </c>
      <c r="C549" s="59">
        <v>3461299</v>
      </c>
      <c r="D549" s="59">
        <v>-2061769</v>
      </c>
      <c r="E549" s="59">
        <v>0</v>
      </c>
      <c r="F549" s="59">
        <v>0</v>
      </c>
      <c r="G549" s="59">
        <v>0</v>
      </c>
      <c r="H549" s="59">
        <v>1399530</v>
      </c>
      <c r="I549" s="59">
        <v>-1399530</v>
      </c>
      <c r="J549" s="59">
        <v>0</v>
      </c>
      <c r="K549" s="59">
        <v>509192</v>
      </c>
      <c r="L549" s="59">
        <v>-509192</v>
      </c>
      <c r="M549" s="59">
        <v>0</v>
      </c>
      <c r="N549" s="59">
        <v>0</v>
      </c>
    </row>
    <row r="550" spans="1:14" ht="15" x14ac:dyDescent="0.3">
      <c r="A550" s="53" t="s">
        <v>283</v>
      </c>
      <c r="B550" s="53" t="s">
        <v>118</v>
      </c>
      <c r="C550" s="59">
        <v>2250826</v>
      </c>
      <c r="D550" s="59">
        <v>-1192410</v>
      </c>
      <c r="E550" s="59">
        <v>0</v>
      </c>
      <c r="F550" s="59">
        <v>0</v>
      </c>
      <c r="G550" s="59">
        <v>0</v>
      </c>
      <c r="H550" s="59">
        <v>1058416</v>
      </c>
      <c r="I550" s="59">
        <v>-1058416</v>
      </c>
      <c r="J550" s="59">
        <v>0</v>
      </c>
      <c r="K550" s="59">
        <v>270587</v>
      </c>
      <c r="L550" s="59">
        <v>-270587</v>
      </c>
      <c r="M550" s="59">
        <v>0</v>
      </c>
      <c r="N550" s="59">
        <v>0</v>
      </c>
    </row>
    <row r="551" spans="1:14" ht="15" x14ac:dyDescent="0.3">
      <c r="A551" s="53" t="s">
        <v>282</v>
      </c>
      <c r="B551" s="53" t="s">
        <v>43</v>
      </c>
      <c r="C551" s="59">
        <v>1194</v>
      </c>
      <c r="D551" s="59">
        <v>-996</v>
      </c>
      <c r="E551" s="59">
        <v>0</v>
      </c>
      <c r="F551" s="59">
        <v>0</v>
      </c>
      <c r="G551" s="59">
        <v>0</v>
      </c>
      <c r="H551" s="59">
        <v>198</v>
      </c>
      <c r="I551" s="59">
        <v>-198</v>
      </c>
      <c r="J551" s="59">
        <v>0</v>
      </c>
      <c r="K551" s="59">
        <v>0</v>
      </c>
      <c r="L551" s="59">
        <v>0</v>
      </c>
      <c r="M551" s="59">
        <v>0</v>
      </c>
      <c r="N551" s="59">
        <v>0</v>
      </c>
    </row>
    <row r="552" spans="1:14" ht="15" x14ac:dyDescent="0.3">
      <c r="A552" s="53" t="s">
        <v>282</v>
      </c>
      <c r="B552" s="53" t="s">
        <v>44</v>
      </c>
      <c r="C552" s="59">
        <v>6707</v>
      </c>
      <c r="D552" s="59">
        <v>0</v>
      </c>
      <c r="E552" s="59">
        <v>0</v>
      </c>
      <c r="F552" s="59">
        <v>0</v>
      </c>
      <c r="G552" s="59">
        <v>0</v>
      </c>
      <c r="H552" s="59">
        <v>6707</v>
      </c>
      <c r="I552" s="59">
        <v>-6707</v>
      </c>
      <c r="J552" s="59">
        <v>0</v>
      </c>
      <c r="K552" s="59">
        <v>0</v>
      </c>
      <c r="L552" s="59">
        <v>0</v>
      </c>
      <c r="M552" s="59">
        <v>0</v>
      </c>
      <c r="N552" s="59">
        <v>0</v>
      </c>
    </row>
    <row r="553" spans="1:14" ht="15" x14ac:dyDescent="0.3">
      <c r="A553" s="53" t="s">
        <v>282</v>
      </c>
      <c r="B553" s="53" t="s">
        <v>45</v>
      </c>
      <c r="C553" s="59">
        <v>124723</v>
      </c>
      <c r="D553" s="59">
        <v>-1073</v>
      </c>
      <c r="E553" s="59">
        <v>0</v>
      </c>
      <c r="F553" s="59">
        <v>0</v>
      </c>
      <c r="G553" s="59">
        <v>0</v>
      </c>
      <c r="H553" s="59">
        <v>123650</v>
      </c>
      <c r="I553" s="59">
        <v>-123650</v>
      </c>
      <c r="J553" s="59">
        <v>0</v>
      </c>
      <c r="K553" s="59">
        <v>0</v>
      </c>
      <c r="L553" s="59">
        <v>0</v>
      </c>
      <c r="M553" s="59">
        <v>0</v>
      </c>
      <c r="N553" s="59">
        <v>0</v>
      </c>
    </row>
    <row r="554" spans="1:14" ht="15" x14ac:dyDescent="0.3">
      <c r="A554" s="53" t="s">
        <v>282</v>
      </c>
      <c r="B554" s="53" t="s">
        <v>46</v>
      </c>
      <c r="C554" s="59">
        <v>126321</v>
      </c>
      <c r="D554" s="59">
        <v>-574</v>
      </c>
      <c r="E554" s="59">
        <v>0</v>
      </c>
      <c r="F554" s="59">
        <v>0</v>
      </c>
      <c r="G554" s="59">
        <v>0</v>
      </c>
      <c r="H554" s="59">
        <v>125747</v>
      </c>
      <c r="I554" s="59">
        <v>-125747</v>
      </c>
      <c r="J554" s="59">
        <v>0</v>
      </c>
      <c r="K554" s="59">
        <v>0</v>
      </c>
      <c r="L554" s="59">
        <v>0</v>
      </c>
      <c r="M554" s="59">
        <v>0</v>
      </c>
      <c r="N554" s="59">
        <v>0</v>
      </c>
    </row>
    <row r="555" spans="1:14" ht="15" x14ac:dyDescent="0.3">
      <c r="A555" s="53" t="s">
        <v>282</v>
      </c>
      <c r="B555" s="53" t="s">
        <v>47</v>
      </c>
      <c r="C555" s="59">
        <v>157301</v>
      </c>
      <c r="D555" s="59">
        <v>-655</v>
      </c>
      <c r="E555" s="59">
        <v>0</v>
      </c>
      <c r="F555" s="59">
        <v>0</v>
      </c>
      <c r="G555" s="59">
        <v>0</v>
      </c>
      <c r="H555" s="59">
        <v>156646</v>
      </c>
      <c r="I555" s="59">
        <v>-156646</v>
      </c>
      <c r="J555" s="59">
        <v>0</v>
      </c>
      <c r="K555" s="59">
        <v>0</v>
      </c>
      <c r="L555" s="59">
        <v>0</v>
      </c>
      <c r="M555" s="59">
        <v>0</v>
      </c>
      <c r="N555" s="59">
        <v>0</v>
      </c>
    </row>
    <row r="556" spans="1:14" ht="15" x14ac:dyDescent="0.3">
      <c r="A556" s="53" t="s">
        <v>282</v>
      </c>
      <c r="B556" s="53" t="s">
        <v>48</v>
      </c>
      <c r="C556" s="59">
        <v>386894</v>
      </c>
      <c r="D556" s="59">
        <v>-5765</v>
      </c>
      <c r="E556" s="59">
        <v>0</v>
      </c>
      <c r="F556" s="59">
        <v>0</v>
      </c>
      <c r="G556" s="59">
        <v>0</v>
      </c>
      <c r="H556" s="59">
        <v>381129</v>
      </c>
      <c r="I556" s="59">
        <v>-381129</v>
      </c>
      <c r="J556" s="59">
        <v>0</v>
      </c>
      <c r="K556" s="59">
        <v>0</v>
      </c>
      <c r="L556" s="59">
        <v>0</v>
      </c>
      <c r="M556" s="59">
        <v>0</v>
      </c>
      <c r="N556" s="59">
        <v>0</v>
      </c>
    </row>
    <row r="557" spans="1:14" ht="15" x14ac:dyDescent="0.3">
      <c r="A557" s="53" t="s">
        <v>282</v>
      </c>
      <c r="B557" s="53" t="s">
        <v>49</v>
      </c>
      <c r="C557" s="59">
        <v>397347</v>
      </c>
      <c r="D557" s="59">
        <v>-2908</v>
      </c>
      <c r="E557" s="59">
        <v>0</v>
      </c>
      <c r="F557" s="59">
        <v>0</v>
      </c>
      <c r="G557" s="59">
        <v>0</v>
      </c>
      <c r="H557" s="59">
        <v>394439</v>
      </c>
      <c r="I557" s="59">
        <v>-394439</v>
      </c>
      <c r="J557" s="59">
        <v>0</v>
      </c>
      <c r="K557" s="59">
        <v>0</v>
      </c>
      <c r="L557" s="59">
        <v>0</v>
      </c>
      <c r="M557" s="59">
        <v>0</v>
      </c>
      <c r="N557" s="59">
        <v>0</v>
      </c>
    </row>
    <row r="558" spans="1:14" ht="15" x14ac:dyDescent="0.3">
      <c r="A558" s="53" t="s">
        <v>282</v>
      </c>
      <c r="B558" s="53" t="s">
        <v>50</v>
      </c>
      <c r="C558" s="59">
        <v>271697</v>
      </c>
      <c r="D558" s="59">
        <v>-1139</v>
      </c>
      <c r="E558" s="59">
        <v>0</v>
      </c>
      <c r="F558" s="59">
        <v>0</v>
      </c>
      <c r="G558" s="59">
        <v>0</v>
      </c>
      <c r="H558" s="59">
        <v>270558</v>
      </c>
      <c r="I558" s="59">
        <v>-270558</v>
      </c>
      <c r="J558" s="59">
        <v>0</v>
      </c>
      <c r="K558" s="59">
        <v>0</v>
      </c>
      <c r="L558" s="59">
        <v>0</v>
      </c>
      <c r="M558" s="59">
        <v>0</v>
      </c>
      <c r="N558" s="59">
        <v>0</v>
      </c>
    </row>
    <row r="559" spans="1:14" ht="15" x14ac:dyDescent="0.3">
      <c r="A559" s="53" t="s">
        <v>282</v>
      </c>
      <c r="B559" s="53" t="s">
        <v>51</v>
      </c>
      <c r="C559" s="59">
        <v>257652</v>
      </c>
      <c r="D559" s="59">
        <v>-1268</v>
      </c>
      <c r="E559" s="59">
        <v>0</v>
      </c>
      <c r="F559" s="59">
        <v>0</v>
      </c>
      <c r="G559" s="59">
        <v>0</v>
      </c>
      <c r="H559" s="59">
        <v>256384</v>
      </c>
      <c r="I559" s="59">
        <v>-256384</v>
      </c>
      <c r="J559" s="59">
        <v>0</v>
      </c>
      <c r="K559" s="59">
        <v>0</v>
      </c>
      <c r="L559" s="59">
        <v>0</v>
      </c>
      <c r="M559" s="59">
        <v>0</v>
      </c>
      <c r="N559" s="59">
        <v>0</v>
      </c>
    </row>
    <row r="560" spans="1:14" ht="15" x14ac:dyDescent="0.3">
      <c r="A560" s="53" t="s">
        <v>282</v>
      </c>
      <c r="B560" s="53" t="s">
        <v>52</v>
      </c>
      <c r="C560" s="59">
        <v>264630</v>
      </c>
      <c r="D560" s="59">
        <v>-1780</v>
      </c>
      <c r="E560" s="59">
        <v>0</v>
      </c>
      <c r="F560" s="59">
        <v>0</v>
      </c>
      <c r="G560" s="59">
        <v>0</v>
      </c>
      <c r="H560" s="59">
        <v>262850</v>
      </c>
      <c r="I560" s="59">
        <v>-262850</v>
      </c>
      <c r="J560" s="59">
        <v>0</v>
      </c>
      <c r="K560" s="59">
        <v>0</v>
      </c>
      <c r="L560" s="59">
        <v>0</v>
      </c>
      <c r="M560" s="59">
        <v>0</v>
      </c>
      <c r="N560" s="59">
        <v>0</v>
      </c>
    </row>
    <row r="561" spans="1:14" ht="15" x14ac:dyDescent="0.3">
      <c r="A561" s="53" t="s">
        <v>282</v>
      </c>
      <c r="B561" s="53" t="s">
        <v>53</v>
      </c>
      <c r="C561" s="59">
        <v>182616</v>
      </c>
      <c r="D561" s="59">
        <v>-1047</v>
      </c>
      <c r="E561" s="59">
        <v>0</v>
      </c>
      <c r="F561" s="59">
        <v>0</v>
      </c>
      <c r="G561" s="59">
        <v>0</v>
      </c>
      <c r="H561" s="59">
        <v>181569</v>
      </c>
      <c r="I561" s="59">
        <v>-181569</v>
      </c>
      <c r="J561" s="59">
        <v>0</v>
      </c>
      <c r="K561" s="59">
        <v>0</v>
      </c>
      <c r="L561" s="59">
        <v>0</v>
      </c>
      <c r="M561" s="59">
        <v>0</v>
      </c>
      <c r="N561" s="59">
        <v>0</v>
      </c>
    </row>
    <row r="562" spans="1:14" ht="15" x14ac:dyDescent="0.3">
      <c r="A562" s="53" t="s">
        <v>282</v>
      </c>
      <c r="B562" s="53" t="s">
        <v>54</v>
      </c>
      <c r="C562" s="59">
        <v>149554</v>
      </c>
      <c r="D562" s="59">
        <v>-2056</v>
      </c>
      <c r="E562" s="59">
        <v>0</v>
      </c>
      <c r="F562" s="59">
        <v>0</v>
      </c>
      <c r="G562" s="59">
        <v>0</v>
      </c>
      <c r="H562" s="59">
        <v>147498</v>
      </c>
      <c r="I562" s="59">
        <v>-147498</v>
      </c>
      <c r="J562" s="59">
        <v>0</v>
      </c>
      <c r="K562" s="59">
        <v>0</v>
      </c>
      <c r="L562" s="59">
        <v>0</v>
      </c>
      <c r="M562" s="59">
        <v>0</v>
      </c>
      <c r="N562" s="59">
        <v>0</v>
      </c>
    </row>
    <row r="563" spans="1:14" ht="15" x14ac:dyDescent="0.3">
      <c r="A563" s="53" t="s">
        <v>282</v>
      </c>
      <c r="B563" s="53" t="s">
        <v>55</v>
      </c>
      <c r="C563" s="59">
        <v>41318</v>
      </c>
      <c r="D563" s="59">
        <v>-1666</v>
      </c>
      <c r="E563" s="59">
        <v>0</v>
      </c>
      <c r="F563" s="59">
        <v>0</v>
      </c>
      <c r="G563" s="59">
        <v>0</v>
      </c>
      <c r="H563" s="59">
        <v>39652</v>
      </c>
      <c r="I563" s="59">
        <v>-39652</v>
      </c>
      <c r="J563" s="59">
        <v>0</v>
      </c>
      <c r="K563" s="59">
        <v>0</v>
      </c>
      <c r="L563" s="59">
        <v>0</v>
      </c>
      <c r="M563" s="59">
        <v>0</v>
      </c>
      <c r="N563" s="59">
        <v>0</v>
      </c>
    </row>
    <row r="564" spans="1:14" ht="15" x14ac:dyDescent="0.3">
      <c r="A564" s="53" t="s">
        <v>370</v>
      </c>
      <c r="B564" s="53" t="s">
        <v>68</v>
      </c>
      <c r="C564" s="59">
        <v>12586</v>
      </c>
      <c r="D564" s="59">
        <v>-10213</v>
      </c>
      <c r="E564" s="59">
        <v>0</v>
      </c>
      <c r="F564" s="59">
        <v>0</v>
      </c>
      <c r="G564" s="59">
        <v>0</v>
      </c>
      <c r="H564" s="59">
        <v>2373</v>
      </c>
      <c r="I564" s="59">
        <v>-1321</v>
      </c>
      <c r="J564" s="59">
        <v>1052</v>
      </c>
      <c r="K564" s="59">
        <v>0</v>
      </c>
      <c r="L564" s="59">
        <v>0</v>
      </c>
      <c r="M564" s="59">
        <v>0</v>
      </c>
      <c r="N564" s="59">
        <v>1052</v>
      </c>
    </row>
    <row r="565" spans="1:14" ht="15" x14ac:dyDescent="0.3">
      <c r="A565" s="53" t="s">
        <v>370</v>
      </c>
      <c r="B565" s="53" t="s">
        <v>69</v>
      </c>
      <c r="C565" s="59">
        <v>12726</v>
      </c>
      <c r="D565" s="59">
        <v>-10353</v>
      </c>
      <c r="E565" s="59">
        <v>0</v>
      </c>
      <c r="F565" s="59">
        <v>0</v>
      </c>
      <c r="G565" s="59">
        <v>0</v>
      </c>
      <c r="H565" s="59">
        <v>2373</v>
      </c>
      <c r="I565" s="59">
        <v>-1275</v>
      </c>
      <c r="J565" s="59">
        <v>1098</v>
      </c>
      <c r="K565" s="59">
        <v>0</v>
      </c>
      <c r="L565" s="59">
        <v>0</v>
      </c>
      <c r="M565" s="59">
        <v>0</v>
      </c>
      <c r="N565" s="59">
        <v>1098</v>
      </c>
    </row>
    <row r="566" spans="1:14" ht="15" x14ac:dyDescent="0.3">
      <c r="A566" s="53" t="s">
        <v>370</v>
      </c>
      <c r="B566" s="53" t="s">
        <v>70</v>
      </c>
      <c r="C566" s="59">
        <v>13254</v>
      </c>
      <c r="D566" s="59">
        <v>-10748</v>
      </c>
      <c r="E566" s="59">
        <v>0</v>
      </c>
      <c r="F566" s="59">
        <v>0</v>
      </c>
      <c r="G566" s="59">
        <v>0</v>
      </c>
      <c r="H566" s="59">
        <v>2506</v>
      </c>
      <c r="I566" s="59">
        <v>-2074</v>
      </c>
      <c r="J566" s="59">
        <v>432</v>
      </c>
      <c r="K566" s="59">
        <v>0</v>
      </c>
      <c r="L566" s="59">
        <v>0</v>
      </c>
      <c r="M566" s="59">
        <v>0</v>
      </c>
      <c r="N566" s="59">
        <v>432</v>
      </c>
    </row>
    <row r="567" spans="1:14" ht="15" x14ac:dyDescent="0.3">
      <c r="A567" s="53" t="s">
        <v>370</v>
      </c>
      <c r="B567" s="53" t="s">
        <v>71</v>
      </c>
      <c r="C567" s="59">
        <v>14112</v>
      </c>
      <c r="D567" s="59">
        <v>303</v>
      </c>
      <c r="E567" s="59">
        <v>0</v>
      </c>
      <c r="F567" s="59">
        <v>0</v>
      </c>
      <c r="G567" s="59">
        <v>0</v>
      </c>
      <c r="H567" s="59">
        <v>14415</v>
      </c>
      <c r="I567" s="59">
        <v>-12228</v>
      </c>
      <c r="J567" s="59">
        <v>2187</v>
      </c>
      <c r="K567" s="59">
        <v>0</v>
      </c>
      <c r="L567" s="59">
        <v>0</v>
      </c>
      <c r="M567" s="59">
        <v>0</v>
      </c>
      <c r="N567" s="59">
        <v>2187</v>
      </c>
    </row>
    <row r="568" spans="1:14" ht="15" x14ac:dyDescent="0.3">
      <c r="A568" s="53" t="s">
        <v>370</v>
      </c>
      <c r="B568" s="53" t="s">
        <v>39</v>
      </c>
      <c r="C568" s="59">
        <v>15135</v>
      </c>
      <c r="D568" s="59">
        <v>0</v>
      </c>
      <c r="E568" s="59">
        <v>0</v>
      </c>
      <c r="F568" s="59">
        <v>0</v>
      </c>
      <c r="G568" s="59">
        <v>0</v>
      </c>
      <c r="H568" s="59">
        <v>15135</v>
      </c>
      <c r="I568" s="59">
        <v>-10746</v>
      </c>
      <c r="J568" s="59">
        <v>4389</v>
      </c>
      <c r="K568" s="59">
        <v>0</v>
      </c>
      <c r="L568" s="59">
        <v>0</v>
      </c>
      <c r="M568" s="59">
        <v>0</v>
      </c>
      <c r="N568" s="59">
        <v>4389</v>
      </c>
    </row>
    <row r="569" spans="1:14" ht="15" x14ac:dyDescent="0.3">
      <c r="A569" s="53" t="s">
        <v>370</v>
      </c>
      <c r="B569" s="53" t="s">
        <v>40</v>
      </c>
      <c r="C569" s="59">
        <v>12612</v>
      </c>
      <c r="D569" s="59">
        <v>142</v>
      </c>
      <c r="E569" s="59">
        <v>0</v>
      </c>
      <c r="F569" s="59">
        <v>0</v>
      </c>
      <c r="G569" s="59">
        <v>0</v>
      </c>
      <c r="H569" s="59">
        <v>12754</v>
      </c>
      <c r="I569" s="59">
        <v>-10819</v>
      </c>
      <c r="J569" s="59">
        <v>1935</v>
      </c>
      <c r="K569" s="59">
        <v>0</v>
      </c>
      <c r="L569" s="59">
        <v>0</v>
      </c>
      <c r="M569" s="59">
        <v>0</v>
      </c>
      <c r="N569" s="59">
        <v>1935</v>
      </c>
    </row>
    <row r="570" spans="1:14" ht="15" x14ac:dyDescent="0.3">
      <c r="A570" s="53" t="s">
        <v>370</v>
      </c>
      <c r="B570" s="53" t="s">
        <v>41</v>
      </c>
      <c r="C570" s="59">
        <v>13712</v>
      </c>
      <c r="D570" s="59">
        <v>217</v>
      </c>
      <c r="E570" s="59">
        <v>0</v>
      </c>
      <c r="F570" s="59">
        <v>0</v>
      </c>
      <c r="G570" s="59">
        <v>0</v>
      </c>
      <c r="H570" s="59">
        <v>13929</v>
      </c>
      <c r="I570" s="59">
        <v>-10640</v>
      </c>
      <c r="J570" s="59">
        <v>3289</v>
      </c>
      <c r="K570" s="59">
        <v>0</v>
      </c>
      <c r="L570" s="59">
        <v>0</v>
      </c>
      <c r="M570" s="59">
        <v>0</v>
      </c>
      <c r="N570" s="59">
        <v>3289</v>
      </c>
    </row>
    <row r="571" spans="1:14" ht="15" x14ac:dyDescent="0.3">
      <c r="A571" s="53" t="s">
        <v>370</v>
      </c>
      <c r="B571" s="53" t="s">
        <v>42</v>
      </c>
      <c r="C571" s="59">
        <v>12923</v>
      </c>
      <c r="D571" s="59">
        <v>131</v>
      </c>
      <c r="E571" s="59">
        <v>0</v>
      </c>
      <c r="F571" s="59">
        <v>0</v>
      </c>
      <c r="G571" s="59">
        <v>0</v>
      </c>
      <c r="H571" s="59">
        <v>13054</v>
      </c>
      <c r="I571" s="59">
        <v>-11243</v>
      </c>
      <c r="J571" s="59">
        <v>1811</v>
      </c>
      <c r="K571" s="59">
        <v>0</v>
      </c>
      <c r="L571" s="59">
        <v>0</v>
      </c>
      <c r="M571" s="59">
        <v>0</v>
      </c>
      <c r="N571" s="59">
        <v>1811</v>
      </c>
    </row>
    <row r="572" spans="1:14" ht="15" x14ac:dyDescent="0.3">
      <c r="A572" s="53" t="s">
        <v>370</v>
      </c>
      <c r="B572" s="53" t="s">
        <v>43</v>
      </c>
      <c r="C572" s="59">
        <v>13936</v>
      </c>
      <c r="D572" s="59">
        <v>143</v>
      </c>
      <c r="E572" s="59">
        <v>0</v>
      </c>
      <c r="F572" s="59">
        <v>0</v>
      </c>
      <c r="G572" s="59">
        <v>0</v>
      </c>
      <c r="H572" s="59">
        <v>14079</v>
      </c>
      <c r="I572" s="59">
        <v>-12534</v>
      </c>
      <c r="J572" s="59">
        <v>1545</v>
      </c>
      <c r="K572" s="59">
        <v>0</v>
      </c>
      <c r="L572" s="59">
        <v>0</v>
      </c>
      <c r="M572" s="59">
        <v>0</v>
      </c>
      <c r="N572" s="59">
        <v>1545</v>
      </c>
    </row>
    <row r="573" spans="1:14" ht="15" x14ac:dyDescent="0.3">
      <c r="A573" s="53" t="s">
        <v>370</v>
      </c>
      <c r="B573" s="53" t="s">
        <v>44</v>
      </c>
      <c r="C573" s="59">
        <v>11101</v>
      </c>
      <c r="D573" s="59">
        <v>81</v>
      </c>
      <c r="E573" s="59">
        <v>0</v>
      </c>
      <c r="F573" s="59">
        <v>0</v>
      </c>
      <c r="G573" s="59">
        <v>0</v>
      </c>
      <c r="H573" s="59">
        <v>11182</v>
      </c>
      <c r="I573" s="59">
        <v>-10546</v>
      </c>
      <c r="J573" s="59">
        <v>636</v>
      </c>
      <c r="K573" s="59">
        <v>0</v>
      </c>
      <c r="L573" s="59">
        <v>0</v>
      </c>
      <c r="M573" s="59">
        <v>0</v>
      </c>
      <c r="N573" s="59">
        <v>636</v>
      </c>
    </row>
    <row r="574" spans="1:14" ht="15" x14ac:dyDescent="0.3">
      <c r="A574" s="53" t="s">
        <v>370</v>
      </c>
      <c r="B574" s="53" t="s">
        <v>45</v>
      </c>
      <c r="C574" s="59">
        <v>11600</v>
      </c>
      <c r="D574" s="59">
        <v>-40</v>
      </c>
      <c r="E574" s="59">
        <v>0</v>
      </c>
      <c r="F574" s="59">
        <v>0</v>
      </c>
      <c r="G574" s="59">
        <v>0</v>
      </c>
      <c r="H574" s="59">
        <v>11560</v>
      </c>
      <c r="I574" s="59">
        <v>-11560</v>
      </c>
      <c r="J574" s="59">
        <v>0</v>
      </c>
      <c r="K574" s="59">
        <v>0</v>
      </c>
      <c r="L574" s="59">
        <v>0</v>
      </c>
      <c r="M574" s="59">
        <v>0</v>
      </c>
      <c r="N574" s="59">
        <v>0</v>
      </c>
    </row>
    <row r="575" spans="1:14" ht="15" x14ac:dyDescent="0.3">
      <c r="A575" s="53" t="s">
        <v>370</v>
      </c>
      <c r="B575" s="53" t="s">
        <v>46</v>
      </c>
      <c r="C575" s="59">
        <v>11303</v>
      </c>
      <c r="D575" s="59">
        <v>-11303</v>
      </c>
      <c r="E575" s="59">
        <v>0</v>
      </c>
      <c r="F575" s="59">
        <v>0</v>
      </c>
      <c r="G575" s="59">
        <v>0</v>
      </c>
      <c r="H575" s="59">
        <v>0</v>
      </c>
      <c r="I575" s="59">
        <v>0</v>
      </c>
      <c r="J575" s="59">
        <v>0</v>
      </c>
      <c r="K575" s="59">
        <v>0</v>
      </c>
      <c r="L575" s="59">
        <v>0</v>
      </c>
      <c r="M575" s="59">
        <v>0</v>
      </c>
      <c r="N575" s="59">
        <v>0</v>
      </c>
    </row>
    <row r="576" spans="1:14" ht="15" x14ac:dyDescent="0.3">
      <c r="A576" s="53" t="s">
        <v>370</v>
      </c>
      <c r="B576" s="53" t="s">
        <v>47</v>
      </c>
      <c r="C576" s="59">
        <v>22400</v>
      </c>
      <c r="D576" s="59">
        <v>-1156</v>
      </c>
      <c r="E576" s="59">
        <v>0</v>
      </c>
      <c r="F576" s="59">
        <v>0</v>
      </c>
      <c r="G576" s="59">
        <v>0</v>
      </c>
      <c r="H576" s="59">
        <v>21244</v>
      </c>
      <c r="I576" s="59">
        <v>-21244</v>
      </c>
      <c r="J576" s="59">
        <v>0</v>
      </c>
      <c r="K576" s="59">
        <v>983</v>
      </c>
      <c r="L576" s="59">
        <v>-983</v>
      </c>
      <c r="M576" s="59">
        <v>0</v>
      </c>
      <c r="N576" s="59">
        <v>0</v>
      </c>
    </row>
    <row r="577" spans="1:14" ht="15" x14ac:dyDescent="0.3">
      <c r="A577" s="53" t="s">
        <v>370</v>
      </c>
      <c r="B577" s="53" t="s">
        <v>48</v>
      </c>
      <c r="C577" s="59">
        <v>15474</v>
      </c>
      <c r="D577" s="59">
        <v>-1035</v>
      </c>
      <c r="E577" s="59">
        <v>0</v>
      </c>
      <c r="F577" s="59">
        <v>0</v>
      </c>
      <c r="G577" s="59">
        <v>0</v>
      </c>
      <c r="H577" s="59">
        <v>14439</v>
      </c>
      <c r="I577" s="59">
        <v>-14439</v>
      </c>
      <c r="J577" s="59">
        <v>0</v>
      </c>
      <c r="K577" s="59">
        <v>3278</v>
      </c>
      <c r="L577" s="59">
        <v>-3278</v>
      </c>
      <c r="M577" s="59">
        <v>0</v>
      </c>
      <c r="N577" s="59">
        <v>0</v>
      </c>
    </row>
    <row r="578" spans="1:14" ht="15" x14ac:dyDescent="0.3">
      <c r="A578" s="53" t="s">
        <v>370</v>
      </c>
      <c r="B578" s="53" t="s">
        <v>49</v>
      </c>
      <c r="C578" s="59">
        <v>17603</v>
      </c>
      <c r="D578" s="59">
        <v>74</v>
      </c>
      <c r="E578" s="59">
        <v>0</v>
      </c>
      <c r="F578" s="59">
        <v>0</v>
      </c>
      <c r="G578" s="59">
        <v>0</v>
      </c>
      <c r="H578" s="59">
        <v>17677</v>
      </c>
      <c r="I578" s="59">
        <v>-17677</v>
      </c>
      <c r="J578" s="59">
        <v>0</v>
      </c>
      <c r="K578" s="59">
        <v>0</v>
      </c>
      <c r="L578" s="59">
        <v>0</v>
      </c>
      <c r="M578" s="59">
        <v>0</v>
      </c>
      <c r="N578" s="59">
        <v>0</v>
      </c>
    </row>
    <row r="579" spans="1:14" ht="15" x14ac:dyDescent="0.3">
      <c r="A579" s="53" t="s">
        <v>370</v>
      </c>
      <c r="B579" s="53" t="s">
        <v>50</v>
      </c>
      <c r="C579" s="59">
        <v>14835</v>
      </c>
      <c r="D579" s="59">
        <v>-40</v>
      </c>
      <c r="E579" s="59">
        <v>0</v>
      </c>
      <c r="F579" s="59">
        <v>0</v>
      </c>
      <c r="G579" s="59">
        <v>0</v>
      </c>
      <c r="H579" s="59">
        <v>14795</v>
      </c>
      <c r="I579" s="59">
        <v>-14795</v>
      </c>
      <c r="J579" s="59">
        <v>0</v>
      </c>
      <c r="K579" s="59">
        <v>41823</v>
      </c>
      <c r="L579" s="59">
        <v>-41823</v>
      </c>
      <c r="M579" s="59">
        <v>0</v>
      </c>
      <c r="N579" s="59">
        <v>0</v>
      </c>
    </row>
    <row r="580" spans="1:14" ht="15" x14ac:dyDescent="0.3">
      <c r="A580" s="53" t="s">
        <v>370</v>
      </c>
      <c r="B580" s="53" t="s">
        <v>51</v>
      </c>
      <c r="C580" s="59">
        <v>22468</v>
      </c>
      <c r="D580" s="59">
        <v>-16</v>
      </c>
      <c r="E580" s="59">
        <v>0</v>
      </c>
      <c r="F580" s="59">
        <v>0</v>
      </c>
      <c r="G580" s="59">
        <v>0</v>
      </c>
      <c r="H580" s="59">
        <v>22452</v>
      </c>
      <c r="I580" s="59">
        <v>-22452</v>
      </c>
      <c r="J580" s="59">
        <v>0</v>
      </c>
      <c r="K580" s="59">
        <v>4217</v>
      </c>
      <c r="L580" s="59">
        <v>-4217</v>
      </c>
      <c r="M580" s="59">
        <v>0</v>
      </c>
      <c r="N580" s="59">
        <v>0</v>
      </c>
    </row>
    <row r="581" spans="1:14" ht="15" x14ac:dyDescent="0.3">
      <c r="A581" s="53" t="s">
        <v>370</v>
      </c>
      <c r="B581" s="53" t="s">
        <v>52</v>
      </c>
      <c r="C581" s="59">
        <v>22742</v>
      </c>
      <c r="D581" s="59">
        <v>0</v>
      </c>
      <c r="E581" s="59">
        <v>0</v>
      </c>
      <c r="F581" s="59">
        <v>0</v>
      </c>
      <c r="G581" s="59">
        <v>0</v>
      </c>
      <c r="H581" s="59">
        <v>22742</v>
      </c>
      <c r="I581" s="59">
        <v>-22742</v>
      </c>
      <c r="J581" s="59">
        <v>0</v>
      </c>
      <c r="K581" s="59">
        <v>9740</v>
      </c>
      <c r="L581" s="59">
        <v>-9740</v>
      </c>
      <c r="M581" s="59">
        <v>0</v>
      </c>
      <c r="N581" s="59">
        <v>0</v>
      </c>
    </row>
    <row r="582" spans="1:14" ht="15" x14ac:dyDescent="0.3">
      <c r="A582" s="53" t="s">
        <v>370</v>
      </c>
      <c r="B582" s="53" t="s">
        <v>53</v>
      </c>
      <c r="C582" s="59">
        <v>19800</v>
      </c>
      <c r="D582" s="59">
        <v>0</v>
      </c>
      <c r="E582" s="59">
        <v>0</v>
      </c>
      <c r="F582" s="59">
        <v>0</v>
      </c>
      <c r="G582" s="59">
        <v>0</v>
      </c>
      <c r="H582" s="59">
        <v>19800</v>
      </c>
      <c r="I582" s="59">
        <v>-19800</v>
      </c>
      <c r="J582" s="59">
        <v>0</v>
      </c>
      <c r="K582" s="59">
        <v>2880</v>
      </c>
      <c r="L582" s="59">
        <v>-2880</v>
      </c>
      <c r="M582" s="59">
        <v>0</v>
      </c>
      <c r="N582" s="59">
        <v>0</v>
      </c>
    </row>
    <row r="583" spans="1:14" ht="15" x14ac:dyDescent="0.3">
      <c r="A583" s="53" t="s">
        <v>370</v>
      </c>
      <c r="B583" s="53" t="s">
        <v>54</v>
      </c>
      <c r="C583" s="59">
        <v>16183</v>
      </c>
      <c r="D583" s="59">
        <v>-310</v>
      </c>
      <c r="E583" s="59">
        <v>0</v>
      </c>
      <c r="F583" s="59">
        <v>0</v>
      </c>
      <c r="G583" s="59">
        <v>0</v>
      </c>
      <c r="H583" s="59">
        <v>15873</v>
      </c>
      <c r="I583" s="59">
        <v>-15873</v>
      </c>
      <c r="J583" s="59">
        <v>0</v>
      </c>
      <c r="K583" s="59">
        <v>2434</v>
      </c>
      <c r="L583" s="59">
        <v>-2434</v>
      </c>
      <c r="M583" s="59">
        <v>0</v>
      </c>
      <c r="N583" s="59">
        <v>0</v>
      </c>
    </row>
    <row r="584" spans="1:14" ht="15" x14ac:dyDescent="0.3">
      <c r="A584" s="53" t="s">
        <v>370</v>
      </c>
      <c r="B584" s="53" t="s">
        <v>55</v>
      </c>
      <c r="C584" s="59">
        <v>22716</v>
      </c>
      <c r="D584" s="59">
        <v>-429</v>
      </c>
      <c r="E584" s="59">
        <v>0</v>
      </c>
      <c r="F584" s="59">
        <v>0</v>
      </c>
      <c r="G584" s="59">
        <v>0</v>
      </c>
      <c r="H584" s="59">
        <v>22287</v>
      </c>
      <c r="I584" s="59">
        <v>-22287</v>
      </c>
      <c r="J584" s="59">
        <v>0</v>
      </c>
      <c r="K584" s="59">
        <v>0</v>
      </c>
      <c r="L584" s="59">
        <v>0</v>
      </c>
      <c r="M584" s="59">
        <v>0</v>
      </c>
      <c r="N584" s="59">
        <v>0</v>
      </c>
    </row>
    <row r="585" spans="1:14" ht="15" x14ac:dyDescent="0.3">
      <c r="A585" s="53" t="s">
        <v>370</v>
      </c>
      <c r="B585" s="53" t="s">
        <v>56</v>
      </c>
      <c r="C585" s="59">
        <v>38641</v>
      </c>
      <c r="D585" s="59">
        <v>-12483</v>
      </c>
      <c r="E585" s="59">
        <v>0</v>
      </c>
      <c r="F585" s="59">
        <v>0</v>
      </c>
      <c r="G585" s="59">
        <v>0</v>
      </c>
      <c r="H585" s="59">
        <v>26158</v>
      </c>
      <c r="I585" s="59">
        <v>-26158</v>
      </c>
      <c r="J585" s="59">
        <v>0</v>
      </c>
      <c r="K585" s="59">
        <v>4273</v>
      </c>
      <c r="L585" s="59">
        <v>-4273</v>
      </c>
      <c r="M585" s="59">
        <v>0</v>
      </c>
      <c r="N585" s="59">
        <v>0</v>
      </c>
    </row>
    <row r="586" spans="1:14" ht="15" x14ac:dyDescent="0.3">
      <c r="A586" s="53" t="s">
        <v>370</v>
      </c>
      <c r="B586" s="53" t="s">
        <v>57</v>
      </c>
      <c r="C586" s="59">
        <v>21680</v>
      </c>
      <c r="D586" s="59">
        <v>-14309</v>
      </c>
      <c r="E586" s="59">
        <v>0</v>
      </c>
      <c r="F586" s="59">
        <v>0</v>
      </c>
      <c r="G586" s="59">
        <v>0</v>
      </c>
      <c r="H586" s="59">
        <v>7371</v>
      </c>
      <c r="I586" s="59">
        <v>-7371</v>
      </c>
      <c r="J586" s="59">
        <v>0</v>
      </c>
      <c r="K586" s="59">
        <v>1286</v>
      </c>
      <c r="L586" s="59">
        <v>-1286</v>
      </c>
      <c r="M586" s="59">
        <v>0</v>
      </c>
      <c r="N586" s="59">
        <v>0</v>
      </c>
    </row>
    <row r="587" spans="1:14" ht="15" x14ac:dyDescent="0.3">
      <c r="A587" s="53" t="s">
        <v>370</v>
      </c>
      <c r="B587" s="53" t="s">
        <v>58</v>
      </c>
      <c r="C587" s="59">
        <v>14178</v>
      </c>
      <c r="D587" s="59">
        <v>-10971</v>
      </c>
      <c r="E587" s="59">
        <v>0</v>
      </c>
      <c r="F587" s="59">
        <v>0</v>
      </c>
      <c r="G587" s="59">
        <v>0</v>
      </c>
      <c r="H587" s="59">
        <v>3207</v>
      </c>
      <c r="I587" s="59">
        <v>-3207</v>
      </c>
      <c r="J587" s="59">
        <v>0</v>
      </c>
      <c r="K587" s="59">
        <v>421</v>
      </c>
      <c r="L587" s="59">
        <v>-421</v>
      </c>
      <c r="M587" s="59">
        <v>0</v>
      </c>
      <c r="N587" s="59">
        <v>0</v>
      </c>
    </row>
    <row r="588" spans="1:14" ht="15" x14ac:dyDescent="0.3">
      <c r="A588" s="53" t="s">
        <v>281</v>
      </c>
      <c r="B588" s="53" t="s">
        <v>54</v>
      </c>
      <c r="C588" s="59">
        <v>1040757</v>
      </c>
      <c r="D588" s="59">
        <v>-272020</v>
      </c>
      <c r="E588" s="59">
        <v>0</v>
      </c>
      <c r="F588" s="59">
        <v>0</v>
      </c>
      <c r="G588" s="59">
        <v>0</v>
      </c>
      <c r="H588" s="59">
        <v>768737</v>
      </c>
      <c r="I588" s="59">
        <v>-768737</v>
      </c>
      <c r="J588" s="59">
        <v>0</v>
      </c>
      <c r="K588" s="59">
        <v>64501</v>
      </c>
      <c r="L588" s="59">
        <v>-64501</v>
      </c>
      <c r="M588" s="59">
        <v>0</v>
      </c>
      <c r="N588" s="59">
        <v>0</v>
      </c>
    </row>
    <row r="589" spans="1:14" ht="15" x14ac:dyDescent="0.3">
      <c r="A589" s="53" t="s">
        <v>281</v>
      </c>
      <c r="B589" s="53" t="s">
        <v>55</v>
      </c>
      <c r="C589" s="59">
        <v>1822063</v>
      </c>
      <c r="D589" s="59">
        <v>-13601</v>
      </c>
      <c r="E589" s="59">
        <v>0</v>
      </c>
      <c r="F589" s="59">
        <v>0</v>
      </c>
      <c r="G589" s="59">
        <v>0</v>
      </c>
      <c r="H589" s="59">
        <v>1808462</v>
      </c>
      <c r="I589" s="59">
        <v>-1808462</v>
      </c>
      <c r="J589" s="59">
        <v>0</v>
      </c>
      <c r="K589" s="59">
        <v>45383</v>
      </c>
      <c r="L589" s="59">
        <v>-45383</v>
      </c>
      <c r="M589" s="59">
        <v>0</v>
      </c>
      <c r="N589" s="59">
        <v>0</v>
      </c>
    </row>
    <row r="590" spans="1:14" ht="15" x14ac:dyDescent="0.3">
      <c r="A590" s="53" t="s">
        <v>281</v>
      </c>
      <c r="B590" s="53" t="s">
        <v>56</v>
      </c>
      <c r="C590" s="59">
        <v>1839184</v>
      </c>
      <c r="D590" s="59">
        <v>-11738</v>
      </c>
      <c r="E590" s="59">
        <v>0</v>
      </c>
      <c r="F590" s="59">
        <v>0</v>
      </c>
      <c r="G590" s="59">
        <v>0</v>
      </c>
      <c r="H590" s="59">
        <v>1827446</v>
      </c>
      <c r="I590" s="59">
        <v>-1827446</v>
      </c>
      <c r="J590" s="59">
        <v>0</v>
      </c>
      <c r="K590" s="59">
        <v>28587</v>
      </c>
      <c r="L590" s="59">
        <v>-28587</v>
      </c>
      <c r="M590" s="59">
        <v>0</v>
      </c>
      <c r="N590" s="59">
        <v>0</v>
      </c>
    </row>
    <row r="591" spans="1:14" ht="15" x14ac:dyDescent="0.3">
      <c r="A591" s="53" t="s">
        <v>281</v>
      </c>
      <c r="B591" s="53" t="s">
        <v>57</v>
      </c>
      <c r="C591" s="59">
        <v>1233802</v>
      </c>
      <c r="D591" s="59">
        <v>-51331</v>
      </c>
      <c r="E591" s="59">
        <v>0</v>
      </c>
      <c r="F591" s="59">
        <v>0</v>
      </c>
      <c r="G591" s="59">
        <v>0</v>
      </c>
      <c r="H591" s="59">
        <v>1182471</v>
      </c>
      <c r="I591" s="59">
        <v>-1182471</v>
      </c>
      <c r="J591" s="59">
        <v>0</v>
      </c>
      <c r="K591" s="59">
        <v>122116</v>
      </c>
      <c r="L591" s="59">
        <v>-122116</v>
      </c>
      <c r="M591" s="59">
        <v>0</v>
      </c>
      <c r="N591" s="59">
        <v>0</v>
      </c>
    </row>
    <row r="592" spans="1:14" ht="15" x14ac:dyDescent="0.3">
      <c r="A592" s="53" t="s">
        <v>281</v>
      </c>
      <c r="B592" s="53" t="s">
        <v>58</v>
      </c>
      <c r="C592" s="59">
        <v>892324</v>
      </c>
      <c r="D592" s="59">
        <v>-100907</v>
      </c>
      <c r="E592" s="59">
        <v>0</v>
      </c>
      <c r="F592" s="59">
        <v>0</v>
      </c>
      <c r="G592" s="59">
        <v>0</v>
      </c>
      <c r="H592" s="59">
        <v>791417</v>
      </c>
      <c r="I592" s="59">
        <v>-791417</v>
      </c>
      <c r="J592" s="59">
        <v>0</v>
      </c>
      <c r="K592" s="59">
        <v>28177</v>
      </c>
      <c r="L592" s="59">
        <v>-28177</v>
      </c>
      <c r="M592" s="59">
        <v>0</v>
      </c>
      <c r="N592" s="59">
        <v>0</v>
      </c>
    </row>
    <row r="593" spans="1:14" ht="15" x14ac:dyDescent="0.3">
      <c r="A593" s="53" t="s">
        <v>281</v>
      </c>
      <c r="B593" s="53" t="s">
        <v>59</v>
      </c>
      <c r="C593" s="59">
        <v>110868</v>
      </c>
      <c r="D593" s="59">
        <v>0</v>
      </c>
      <c r="E593" s="59">
        <v>0</v>
      </c>
      <c r="F593" s="59">
        <v>0</v>
      </c>
      <c r="G593" s="59">
        <v>0</v>
      </c>
      <c r="H593" s="59">
        <v>110868</v>
      </c>
      <c r="I593" s="59">
        <v>-110868</v>
      </c>
      <c r="J593" s="59">
        <v>0</v>
      </c>
      <c r="K593" s="59">
        <v>41075</v>
      </c>
      <c r="L593" s="59">
        <v>-41075</v>
      </c>
      <c r="M593" s="59">
        <v>0</v>
      </c>
      <c r="N593" s="59">
        <v>0</v>
      </c>
    </row>
    <row r="594" spans="1:14" ht="15" x14ac:dyDescent="0.3">
      <c r="A594" s="53" t="s">
        <v>280</v>
      </c>
      <c r="B594" s="53" t="s">
        <v>382</v>
      </c>
      <c r="C594" s="59">
        <v>1936</v>
      </c>
      <c r="D594" s="59">
        <v>0</v>
      </c>
      <c r="E594" s="59">
        <v>0</v>
      </c>
      <c r="F594" s="59">
        <v>0</v>
      </c>
      <c r="G594" s="59">
        <v>0</v>
      </c>
      <c r="H594" s="59">
        <v>1936</v>
      </c>
      <c r="I594" s="59">
        <v>0</v>
      </c>
      <c r="J594" s="59">
        <v>1936</v>
      </c>
      <c r="K594" s="59">
        <v>0</v>
      </c>
      <c r="L594" s="59">
        <v>0</v>
      </c>
      <c r="M594" s="59">
        <v>0</v>
      </c>
      <c r="N594" s="59">
        <v>1936</v>
      </c>
    </row>
    <row r="595" spans="1:14" ht="15" x14ac:dyDescent="0.3">
      <c r="A595" s="53" t="s">
        <v>280</v>
      </c>
      <c r="B595" s="53" t="s">
        <v>383</v>
      </c>
      <c r="C595" s="59">
        <v>4589</v>
      </c>
      <c r="D595" s="59">
        <v>0</v>
      </c>
      <c r="E595" s="59">
        <v>0</v>
      </c>
      <c r="F595" s="59">
        <v>0</v>
      </c>
      <c r="G595" s="59">
        <v>0</v>
      </c>
      <c r="H595" s="59">
        <v>4589</v>
      </c>
      <c r="I595" s="59">
        <v>-1000</v>
      </c>
      <c r="J595" s="59">
        <v>3589</v>
      </c>
      <c r="K595" s="59">
        <v>0</v>
      </c>
      <c r="L595" s="59">
        <v>0</v>
      </c>
      <c r="M595" s="59">
        <v>0</v>
      </c>
      <c r="N595" s="59">
        <v>3589</v>
      </c>
    </row>
    <row r="596" spans="1:14" ht="15" x14ac:dyDescent="0.3">
      <c r="A596" s="53" t="s">
        <v>280</v>
      </c>
      <c r="B596" s="53" t="s">
        <v>363</v>
      </c>
      <c r="C596" s="59">
        <v>3656</v>
      </c>
      <c r="D596" s="59">
        <v>0</v>
      </c>
      <c r="E596" s="59">
        <v>0</v>
      </c>
      <c r="F596" s="59">
        <v>0</v>
      </c>
      <c r="G596" s="59">
        <v>0</v>
      </c>
      <c r="H596" s="59">
        <v>3656</v>
      </c>
      <c r="I596" s="59">
        <v>-1000</v>
      </c>
      <c r="J596" s="59">
        <v>2656</v>
      </c>
      <c r="K596" s="59">
        <v>0</v>
      </c>
      <c r="L596" s="59">
        <v>0</v>
      </c>
      <c r="M596" s="59">
        <v>0</v>
      </c>
      <c r="N596" s="59">
        <v>2656</v>
      </c>
    </row>
    <row r="597" spans="1:14" ht="15" x14ac:dyDescent="0.3">
      <c r="A597" s="53" t="s">
        <v>280</v>
      </c>
      <c r="B597" s="53" t="s">
        <v>361</v>
      </c>
      <c r="C597" s="59">
        <v>1429</v>
      </c>
      <c r="D597" s="59">
        <v>0</v>
      </c>
      <c r="E597" s="59">
        <v>0</v>
      </c>
      <c r="F597" s="59">
        <v>0</v>
      </c>
      <c r="G597" s="59">
        <v>0</v>
      </c>
      <c r="H597" s="59">
        <v>1429</v>
      </c>
      <c r="I597" s="59">
        <v>-1000</v>
      </c>
      <c r="J597" s="59">
        <v>429</v>
      </c>
      <c r="K597" s="59">
        <v>0</v>
      </c>
      <c r="L597" s="59">
        <v>0</v>
      </c>
      <c r="M597" s="59">
        <v>0</v>
      </c>
      <c r="N597" s="59">
        <v>429</v>
      </c>
    </row>
    <row r="598" spans="1:14" ht="15" x14ac:dyDescent="0.3">
      <c r="A598" s="53" t="s">
        <v>280</v>
      </c>
      <c r="B598" s="53" t="s">
        <v>355</v>
      </c>
      <c r="C598" s="59">
        <v>1617</v>
      </c>
      <c r="D598" s="59">
        <v>0</v>
      </c>
      <c r="E598" s="59">
        <v>0</v>
      </c>
      <c r="F598" s="59">
        <v>0</v>
      </c>
      <c r="G598" s="59">
        <v>0</v>
      </c>
      <c r="H598" s="59">
        <v>1617</v>
      </c>
      <c r="I598" s="59">
        <v>-1000</v>
      </c>
      <c r="J598" s="59">
        <v>617</v>
      </c>
      <c r="K598" s="59">
        <v>0</v>
      </c>
      <c r="L598" s="59">
        <v>0</v>
      </c>
      <c r="M598" s="59">
        <v>0</v>
      </c>
      <c r="N598" s="59">
        <v>617</v>
      </c>
    </row>
    <row r="599" spans="1:14" ht="15" x14ac:dyDescent="0.3">
      <c r="A599" s="53" t="s">
        <v>280</v>
      </c>
      <c r="B599" s="53" t="s">
        <v>64</v>
      </c>
      <c r="C599" s="59">
        <v>4921</v>
      </c>
      <c r="D599" s="59">
        <v>0</v>
      </c>
      <c r="E599" s="59">
        <v>0</v>
      </c>
      <c r="F599" s="59">
        <v>0</v>
      </c>
      <c r="G599" s="59">
        <v>0</v>
      </c>
      <c r="H599" s="59">
        <v>4921</v>
      </c>
      <c r="I599" s="59">
        <v>-1000</v>
      </c>
      <c r="J599" s="59">
        <v>3921</v>
      </c>
      <c r="K599" s="59">
        <v>0</v>
      </c>
      <c r="L599" s="59">
        <v>0</v>
      </c>
      <c r="M599" s="59">
        <v>0</v>
      </c>
      <c r="N599" s="59">
        <v>3921</v>
      </c>
    </row>
    <row r="600" spans="1:14" ht="15" x14ac:dyDescent="0.3">
      <c r="A600" s="53" t="s">
        <v>280</v>
      </c>
      <c r="B600" s="53" t="s">
        <v>65</v>
      </c>
      <c r="C600" s="59">
        <v>5791</v>
      </c>
      <c r="D600" s="59">
        <v>0</v>
      </c>
      <c r="E600" s="59">
        <v>0</v>
      </c>
      <c r="F600" s="59">
        <v>0</v>
      </c>
      <c r="G600" s="59">
        <v>0</v>
      </c>
      <c r="H600" s="59">
        <v>5791</v>
      </c>
      <c r="I600" s="59">
        <v>-1000</v>
      </c>
      <c r="J600" s="59">
        <v>4791</v>
      </c>
      <c r="K600" s="59">
        <v>0</v>
      </c>
      <c r="L600" s="59">
        <v>0</v>
      </c>
      <c r="M600" s="59">
        <v>0</v>
      </c>
      <c r="N600" s="59">
        <v>4791</v>
      </c>
    </row>
    <row r="601" spans="1:14" ht="15" x14ac:dyDescent="0.3">
      <c r="A601" s="53" t="s">
        <v>280</v>
      </c>
      <c r="B601" s="53" t="s">
        <v>66</v>
      </c>
      <c r="C601" s="59">
        <v>13420</v>
      </c>
      <c r="D601" s="59">
        <v>0</v>
      </c>
      <c r="E601" s="59">
        <v>0</v>
      </c>
      <c r="F601" s="59">
        <v>0</v>
      </c>
      <c r="G601" s="59">
        <v>0</v>
      </c>
      <c r="H601" s="59">
        <v>13420</v>
      </c>
      <c r="I601" s="59">
        <v>-1000</v>
      </c>
      <c r="J601" s="59">
        <v>12420</v>
      </c>
      <c r="K601" s="59">
        <v>0</v>
      </c>
      <c r="L601" s="59">
        <v>0</v>
      </c>
      <c r="M601" s="59">
        <v>0</v>
      </c>
      <c r="N601" s="59">
        <v>12420</v>
      </c>
    </row>
    <row r="602" spans="1:14" ht="15" x14ac:dyDescent="0.3">
      <c r="A602" s="53" t="s">
        <v>280</v>
      </c>
      <c r="B602" s="53" t="s">
        <v>38</v>
      </c>
      <c r="C602" s="59">
        <v>15289</v>
      </c>
      <c r="D602" s="59">
        <v>0</v>
      </c>
      <c r="E602" s="59">
        <v>0</v>
      </c>
      <c r="F602" s="59">
        <v>0</v>
      </c>
      <c r="G602" s="59">
        <v>0</v>
      </c>
      <c r="H602" s="59">
        <v>15289</v>
      </c>
      <c r="I602" s="59">
        <v>-1000</v>
      </c>
      <c r="J602" s="59">
        <v>14289</v>
      </c>
      <c r="K602" s="59">
        <v>0</v>
      </c>
      <c r="L602" s="59">
        <v>0</v>
      </c>
      <c r="M602" s="59">
        <v>0</v>
      </c>
      <c r="N602" s="59">
        <v>14289</v>
      </c>
    </row>
    <row r="603" spans="1:14" ht="15" x14ac:dyDescent="0.3">
      <c r="A603" s="53" t="s">
        <v>280</v>
      </c>
      <c r="B603" s="53" t="s">
        <v>67</v>
      </c>
      <c r="C603" s="59">
        <v>13092</v>
      </c>
      <c r="D603" s="59">
        <v>0</v>
      </c>
      <c r="E603" s="59">
        <v>0</v>
      </c>
      <c r="F603" s="59">
        <v>0</v>
      </c>
      <c r="G603" s="59">
        <v>0</v>
      </c>
      <c r="H603" s="59">
        <v>13092</v>
      </c>
      <c r="I603" s="59">
        <v>-1000</v>
      </c>
      <c r="J603" s="59">
        <v>12092</v>
      </c>
      <c r="K603" s="59">
        <v>0</v>
      </c>
      <c r="L603" s="59">
        <v>0</v>
      </c>
      <c r="M603" s="59">
        <v>0</v>
      </c>
      <c r="N603" s="59">
        <v>12092</v>
      </c>
    </row>
    <row r="604" spans="1:14" ht="15" x14ac:dyDescent="0.3">
      <c r="A604" s="53" t="s">
        <v>280</v>
      </c>
      <c r="B604" s="53" t="s">
        <v>68</v>
      </c>
      <c r="C604" s="59">
        <v>30144</v>
      </c>
      <c r="D604" s="59">
        <v>-1451</v>
      </c>
      <c r="E604" s="59">
        <v>0</v>
      </c>
      <c r="F604" s="59">
        <v>0</v>
      </c>
      <c r="G604" s="59">
        <v>0</v>
      </c>
      <c r="H604" s="59">
        <v>28693</v>
      </c>
      <c r="I604" s="59">
        <v>-9017</v>
      </c>
      <c r="J604" s="59">
        <v>19676</v>
      </c>
      <c r="K604" s="59">
        <v>0</v>
      </c>
      <c r="L604" s="59">
        <v>0</v>
      </c>
      <c r="M604" s="59">
        <v>0</v>
      </c>
      <c r="N604" s="59">
        <v>19676</v>
      </c>
    </row>
    <row r="605" spans="1:14" ht="15" x14ac:dyDescent="0.3">
      <c r="A605" s="53" t="s">
        <v>280</v>
      </c>
      <c r="B605" s="53" t="s">
        <v>69</v>
      </c>
      <c r="C605" s="59">
        <v>39182</v>
      </c>
      <c r="D605" s="59">
        <v>-529</v>
      </c>
      <c r="E605" s="59">
        <v>0</v>
      </c>
      <c r="F605" s="59">
        <v>0</v>
      </c>
      <c r="G605" s="59">
        <v>0</v>
      </c>
      <c r="H605" s="59">
        <v>38653</v>
      </c>
      <c r="I605" s="59">
        <v>-12345</v>
      </c>
      <c r="J605" s="59">
        <v>26308</v>
      </c>
      <c r="K605" s="59">
        <v>0</v>
      </c>
      <c r="L605" s="59">
        <v>0</v>
      </c>
      <c r="M605" s="59">
        <v>0</v>
      </c>
      <c r="N605" s="59">
        <v>26308</v>
      </c>
    </row>
    <row r="606" spans="1:14" ht="15" x14ac:dyDescent="0.3">
      <c r="A606" s="53" t="s">
        <v>280</v>
      </c>
      <c r="B606" s="53" t="s">
        <v>70</v>
      </c>
      <c r="C606" s="59">
        <v>81021</v>
      </c>
      <c r="D606" s="59">
        <v>0</v>
      </c>
      <c r="E606" s="59">
        <v>0</v>
      </c>
      <c r="F606" s="59">
        <v>0</v>
      </c>
      <c r="G606" s="59">
        <v>0</v>
      </c>
      <c r="H606" s="59">
        <v>81021</v>
      </c>
      <c r="I606" s="59">
        <v>-44621</v>
      </c>
      <c r="J606" s="59">
        <v>36400</v>
      </c>
      <c r="K606" s="59">
        <v>0</v>
      </c>
      <c r="L606" s="59">
        <v>0</v>
      </c>
      <c r="M606" s="59">
        <v>0</v>
      </c>
      <c r="N606" s="59">
        <v>36400</v>
      </c>
    </row>
    <row r="607" spans="1:14" ht="15" x14ac:dyDescent="0.3">
      <c r="A607" s="53" t="s">
        <v>280</v>
      </c>
      <c r="B607" s="53" t="s">
        <v>71</v>
      </c>
      <c r="C607" s="59">
        <v>254581</v>
      </c>
      <c r="D607" s="59">
        <v>-1202</v>
      </c>
      <c r="E607" s="59">
        <v>0</v>
      </c>
      <c r="F607" s="59">
        <v>0</v>
      </c>
      <c r="G607" s="59">
        <v>0</v>
      </c>
      <c r="H607" s="59">
        <v>253379</v>
      </c>
      <c r="I607" s="59">
        <v>-167612</v>
      </c>
      <c r="J607" s="59">
        <v>85767</v>
      </c>
      <c r="K607" s="59">
        <v>0</v>
      </c>
      <c r="L607" s="59">
        <v>0</v>
      </c>
      <c r="M607" s="59">
        <v>0</v>
      </c>
      <c r="N607" s="59">
        <v>85767</v>
      </c>
    </row>
    <row r="608" spans="1:14" ht="15" x14ac:dyDescent="0.3">
      <c r="A608" s="53" t="s">
        <v>280</v>
      </c>
      <c r="B608" s="53" t="s">
        <v>39</v>
      </c>
      <c r="C608" s="59">
        <v>282550</v>
      </c>
      <c r="D608" s="59">
        <v>-896</v>
      </c>
      <c r="E608" s="59">
        <v>0</v>
      </c>
      <c r="F608" s="59">
        <v>0</v>
      </c>
      <c r="G608" s="59">
        <v>0</v>
      </c>
      <c r="H608" s="59">
        <v>281654</v>
      </c>
      <c r="I608" s="59">
        <v>-169043</v>
      </c>
      <c r="J608" s="59">
        <v>112611</v>
      </c>
      <c r="K608" s="59">
        <v>0</v>
      </c>
      <c r="L608" s="59">
        <v>0</v>
      </c>
      <c r="M608" s="59">
        <v>0</v>
      </c>
      <c r="N608" s="59">
        <v>112611</v>
      </c>
    </row>
    <row r="609" spans="1:14" ht="15" x14ac:dyDescent="0.3">
      <c r="A609" s="53" t="s">
        <v>280</v>
      </c>
      <c r="B609" s="53" t="s">
        <v>40</v>
      </c>
      <c r="C609" s="59">
        <v>345358</v>
      </c>
      <c r="D609" s="59">
        <v>-33088</v>
      </c>
      <c r="E609" s="59">
        <v>0</v>
      </c>
      <c r="F609" s="59">
        <v>0</v>
      </c>
      <c r="G609" s="59">
        <v>0</v>
      </c>
      <c r="H609" s="59">
        <v>312270</v>
      </c>
      <c r="I609" s="59">
        <v>-312270</v>
      </c>
      <c r="J609" s="59">
        <v>0</v>
      </c>
      <c r="K609" s="59">
        <v>0</v>
      </c>
      <c r="L609" s="59">
        <v>0</v>
      </c>
      <c r="M609" s="59">
        <v>0</v>
      </c>
      <c r="N609" s="59">
        <v>0</v>
      </c>
    </row>
    <row r="610" spans="1:14" ht="15" x14ac:dyDescent="0.3">
      <c r="A610" s="53" t="s">
        <v>280</v>
      </c>
      <c r="B610" s="53" t="s">
        <v>41</v>
      </c>
      <c r="C610" s="59">
        <v>445403</v>
      </c>
      <c r="D610" s="59">
        <v>-4099</v>
      </c>
      <c r="E610" s="59">
        <v>0</v>
      </c>
      <c r="F610" s="59">
        <v>0</v>
      </c>
      <c r="G610" s="59">
        <v>0</v>
      </c>
      <c r="H610" s="59">
        <v>441304</v>
      </c>
      <c r="I610" s="59">
        <v>-432014</v>
      </c>
      <c r="J610" s="59">
        <v>9290</v>
      </c>
      <c r="K610" s="59">
        <v>2175</v>
      </c>
      <c r="L610" s="59">
        <v>0</v>
      </c>
      <c r="M610" s="59">
        <v>2175</v>
      </c>
      <c r="N610" s="59">
        <v>7115</v>
      </c>
    </row>
    <row r="611" spans="1:14" ht="15" x14ac:dyDescent="0.3">
      <c r="A611" s="53" t="s">
        <v>280</v>
      </c>
      <c r="B611" s="53" t="s">
        <v>42</v>
      </c>
      <c r="C611" s="59">
        <v>435848</v>
      </c>
      <c r="D611" s="59">
        <v>-20359</v>
      </c>
      <c r="E611" s="59">
        <v>0</v>
      </c>
      <c r="F611" s="59">
        <v>0</v>
      </c>
      <c r="G611" s="59">
        <v>0</v>
      </c>
      <c r="H611" s="59">
        <v>415489</v>
      </c>
      <c r="I611" s="59">
        <v>-357800</v>
      </c>
      <c r="J611" s="59">
        <v>57689</v>
      </c>
      <c r="K611" s="59">
        <v>0</v>
      </c>
      <c r="L611" s="59">
        <v>0</v>
      </c>
      <c r="M611" s="59">
        <v>0</v>
      </c>
      <c r="N611" s="59">
        <v>57689</v>
      </c>
    </row>
    <row r="612" spans="1:14" ht="15" x14ac:dyDescent="0.3">
      <c r="A612" s="53" t="s">
        <v>280</v>
      </c>
      <c r="B612" s="53" t="s">
        <v>43</v>
      </c>
      <c r="C612" s="59">
        <v>417707</v>
      </c>
      <c r="D612" s="59">
        <v>-31007</v>
      </c>
      <c r="E612" s="59">
        <v>0</v>
      </c>
      <c r="F612" s="59">
        <v>0</v>
      </c>
      <c r="G612" s="59">
        <v>0</v>
      </c>
      <c r="H612" s="59">
        <v>386700</v>
      </c>
      <c r="I612" s="59">
        <v>-337072</v>
      </c>
      <c r="J612" s="59">
        <v>49628</v>
      </c>
      <c r="K612" s="59">
        <v>16641</v>
      </c>
      <c r="L612" s="59">
        <v>-15516</v>
      </c>
      <c r="M612" s="59">
        <v>1125</v>
      </c>
      <c r="N612" s="59">
        <v>48503</v>
      </c>
    </row>
    <row r="613" spans="1:14" ht="15" x14ac:dyDescent="0.3">
      <c r="A613" s="53" t="s">
        <v>280</v>
      </c>
      <c r="B613" s="53" t="s">
        <v>44</v>
      </c>
      <c r="C613" s="59">
        <v>357959</v>
      </c>
      <c r="D613" s="59">
        <v>-12022</v>
      </c>
      <c r="E613" s="59">
        <v>0</v>
      </c>
      <c r="F613" s="59">
        <v>0</v>
      </c>
      <c r="G613" s="59">
        <v>0</v>
      </c>
      <c r="H613" s="59">
        <v>345937</v>
      </c>
      <c r="I613" s="59">
        <v>-317957</v>
      </c>
      <c r="J613" s="59">
        <v>27980</v>
      </c>
      <c r="K613" s="59">
        <v>0</v>
      </c>
      <c r="L613" s="59">
        <v>0</v>
      </c>
      <c r="M613" s="59">
        <v>0</v>
      </c>
      <c r="N613" s="59">
        <v>27980</v>
      </c>
    </row>
    <row r="614" spans="1:14" ht="15" x14ac:dyDescent="0.3">
      <c r="A614" s="53" t="s">
        <v>280</v>
      </c>
      <c r="B614" s="53" t="s">
        <v>45</v>
      </c>
      <c r="C614" s="59">
        <v>340837</v>
      </c>
      <c r="D614" s="59">
        <v>-14021</v>
      </c>
      <c r="E614" s="59">
        <v>0</v>
      </c>
      <c r="F614" s="59">
        <v>0</v>
      </c>
      <c r="G614" s="59">
        <v>0</v>
      </c>
      <c r="H614" s="59">
        <v>326816</v>
      </c>
      <c r="I614" s="59">
        <v>-326816</v>
      </c>
      <c r="J614" s="59">
        <v>0</v>
      </c>
      <c r="K614" s="59">
        <v>28443</v>
      </c>
      <c r="L614" s="59">
        <v>-16875</v>
      </c>
      <c r="M614" s="59">
        <v>11568</v>
      </c>
      <c r="N614" s="59">
        <v>-11568</v>
      </c>
    </row>
    <row r="615" spans="1:14" ht="15" x14ac:dyDescent="0.3">
      <c r="A615" s="53" t="s">
        <v>280</v>
      </c>
      <c r="B615" s="53" t="s">
        <v>46</v>
      </c>
      <c r="C615" s="59">
        <v>436772</v>
      </c>
      <c r="D615" s="59">
        <v>-3807</v>
      </c>
      <c r="E615" s="59">
        <v>0</v>
      </c>
      <c r="F615" s="59">
        <v>0</v>
      </c>
      <c r="G615" s="59">
        <v>0</v>
      </c>
      <c r="H615" s="59">
        <v>432965</v>
      </c>
      <c r="I615" s="59">
        <v>-432965</v>
      </c>
      <c r="J615" s="59">
        <v>0</v>
      </c>
      <c r="K615" s="59">
        <v>0</v>
      </c>
      <c r="L615" s="59">
        <v>0</v>
      </c>
      <c r="M615" s="59">
        <v>0</v>
      </c>
      <c r="N615" s="59">
        <v>0</v>
      </c>
    </row>
    <row r="616" spans="1:14" ht="15" x14ac:dyDescent="0.3">
      <c r="A616" s="53" t="s">
        <v>280</v>
      </c>
      <c r="B616" s="53" t="s">
        <v>47</v>
      </c>
      <c r="C616" s="59">
        <v>729367</v>
      </c>
      <c r="D616" s="59">
        <v>-1951</v>
      </c>
      <c r="E616" s="59">
        <v>0</v>
      </c>
      <c r="F616" s="59">
        <v>0</v>
      </c>
      <c r="G616" s="59">
        <v>0</v>
      </c>
      <c r="H616" s="59">
        <v>727416</v>
      </c>
      <c r="I616" s="59">
        <v>-727416</v>
      </c>
      <c r="J616" s="59">
        <v>0</v>
      </c>
      <c r="K616" s="59">
        <v>0</v>
      </c>
      <c r="L616" s="59">
        <v>0</v>
      </c>
      <c r="M616" s="59">
        <v>0</v>
      </c>
      <c r="N616" s="59">
        <v>0</v>
      </c>
    </row>
    <row r="617" spans="1:14" ht="15" x14ac:dyDescent="0.3">
      <c r="A617" s="53" t="s">
        <v>280</v>
      </c>
      <c r="B617" s="53" t="s">
        <v>48</v>
      </c>
      <c r="C617" s="59">
        <v>794734</v>
      </c>
      <c r="D617" s="59">
        <v>-29841</v>
      </c>
      <c r="E617" s="59">
        <v>0</v>
      </c>
      <c r="F617" s="59">
        <v>0</v>
      </c>
      <c r="G617" s="59">
        <v>0</v>
      </c>
      <c r="H617" s="59">
        <v>764893</v>
      </c>
      <c r="I617" s="59">
        <v>-764893</v>
      </c>
      <c r="J617" s="59">
        <v>0</v>
      </c>
      <c r="K617" s="59">
        <v>0</v>
      </c>
      <c r="L617" s="59">
        <v>0</v>
      </c>
      <c r="M617" s="59">
        <v>0</v>
      </c>
      <c r="N617" s="59">
        <v>0</v>
      </c>
    </row>
    <row r="618" spans="1:14" ht="15" x14ac:dyDescent="0.3">
      <c r="A618" s="53" t="s">
        <v>280</v>
      </c>
      <c r="B618" s="53" t="s">
        <v>49</v>
      </c>
      <c r="C618" s="59">
        <v>980841</v>
      </c>
      <c r="D618" s="59">
        <v>-3930</v>
      </c>
      <c r="E618" s="59">
        <v>0</v>
      </c>
      <c r="F618" s="59">
        <v>0</v>
      </c>
      <c r="G618" s="59">
        <v>0</v>
      </c>
      <c r="H618" s="59">
        <v>976911</v>
      </c>
      <c r="I618" s="59">
        <v>-976911</v>
      </c>
      <c r="J618" s="59">
        <v>0</v>
      </c>
      <c r="K618" s="59">
        <v>0</v>
      </c>
      <c r="L618" s="59">
        <v>0</v>
      </c>
      <c r="M618" s="59">
        <v>0</v>
      </c>
      <c r="N618" s="59">
        <v>0</v>
      </c>
    </row>
    <row r="619" spans="1:14" ht="15" x14ac:dyDescent="0.3">
      <c r="A619" s="53" t="s">
        <v>280</v>
      </c>
      <c r="B619" s="53" t="s">
        <v>50</v>
      </c>
      <c r="C619" s="59">
        <v>931514</v>
      </c>
      <c r="D619" s="59">
        <v>-3184</v>
      </c>
      <c r="E619" s="59">
        <v>0</v>
      </c>
      <c r="F619" s="59">
        <v>0</v>
      </c>
      <c r="G619" s="59">
        <v>0</v>
      </c>
      <c r="H619" s="59">
        <v>928330</v>
      </c>
      <c r="I619" s="59">
        <v>-928330</v>
      </c>
      <c r="J619" s="59">
        <v>0</v>
      </c>
      <c r="K619" s="59">
        <v>0</v>
      </c>
      <c r="L619" s="59">
        <v>0</v>
      </c>
      <c r="M619" s="59">
        <v>0</v>
      </c>
      <c r="N619" s="59">
        <v>0</v>
      </c>
    </row>
    <row r="620" spans="1:14" ht="15" x14ac:dyDescent="0.3">
      <c r="A620" s="53" t="s">
        <v>280</v>
      </c>
      <c r="B620" s="53" t="s">
        <v>51</v>
      </c>
      <c r="C620" s="59">
        <v>956429</v>
      </c>
      <c r="D620" s="59">
        <v>-3120</v>
      </c>
      <c r="E620" s="59">
        <v>0</v>
      </c>
      <c r="F620" s="59">
        <v>0</v>
      </c>
      <c r="G620" s="59">
        <v>0</v>
      </c>
      <c r="H620" s="59">
        <v>953309</v>
      </c>
      <c r="I620" s="59">
        <v>-953309</v>
      </c>
      <c r="J620" s="59">
        <v>0</v>
      </c>
      <c r="K620" s="59">
        <v>0</v>
      </c>
      <c r="L620" s="59">
        <v>0</v>
      </c>
      <c r="M620" s="59">
        <v>0</v>
      </c>
      <c r="N620" s="59">
        <v>0</v>
      </c>
    </row>
    <row r="621" spans="1:14" ht="15" x14ac:dyDescent="0.3">
      <c r="A621" s="53" t="s">
        <v>280</v>
      </c>
      <c r="B621" s="53" t="s">
        <v>52</v>
      </c>
      <c r="C621" s="59">
        <v>1077160</v>
      </c>
      <c r="D621" s="59">
        <v>-3122</v>
      </c>
      <c r="E621" s="59">
        <v>0</v>
      </c>
      <c r="F621" s="59">
        <v>0</v>
      </c>
      <c r="G621" s="59">
        <v>0</v>
      </c>
      <c r="H621" s="59">
        <v>1074038</v>
      </c>
      <c r="I621" s="59">
        <v>-1074038</v>
      </c>
      <c r="J621" s="59">
        <v>0</v>
      </c>
      <c r="K621" s="59">
        <v>0</v>
      </c>
      <c r="L621" s="59">
        <v>0</v>
      </c>
      <c r="M621" s="59">
        <v>0</v>
      </c>
      <c r="N621" s="59">
        <v>0</v>
      </c>
    </row>
    <row r="622" spans="1:14" ht="15" x14ac:dyDescent="0.3">
      <c r="A622" s="53" t="s">
        <v>280</v>
      </c>
      <c r="B622" s="53" t="s">
        <v>53</v>
      </c>
      <c r="C622" s="59">
        <v>1075866</v>
      </c>
      <c r="D622" s="59">
        <v>-2697</v>
      </c>
      <c r="E622" s="59">
        <v>0</v>
      </c>
      <c r="F622" s="59">
        <v>0</v>
      </c>
      <c r="G622" s="59">
        <v>0</v>
      </c>
      <c r="H622" s="59">
        <v>1073169</v>
      </c>
      <c r="I622" s="59">
        <v>-1073169</v>
      </c>
      <c r="J622" s="59">
        <v>0</v>
      </c>
      <c r="K622" s="59">
        <v>0</v>
      </c>
      <c r="L622" s="59">
        <v>0</v>
      </c>
      <c r="M622" s="59">
        <v>0</v>
      </c>
      <c r="N622" s="59">
        <v>0</v>
      </c>
    </row>
    <row r="623" spans="1:14" ht="15" x14ac:dyDescent="0.3">
      <c r="A623" s="53" t="s">
        <v>280</v>
      </c>
      <c r="B623" s="53" t="s">
        <v>54</v>
      </c>
      <c r="C623" s="59">
        <v>770072</v>
      </c>
      <c r="D623" s="59">
        <v>-1194</v>
      </c>
      <c r="E623" s="59">
        <v>0</v>
      </c>
      <c r="F623" s="59">
        <v>0</v>
      </c>
      <c r="G623" s="59">
        <v>0</v>
      </c>
      <c r="H623" s="59">
        <v>768878</v>
      </c>
      <c r="I623" s="59">
        <v>-768878</v>
      </c>
      <c r="J623" s="59">
        <v>0</v>
      </c>
      <c r="K623" s="59">
        <v>0</v>
      </c>
      <c r="L623" s="59">
        <v>0</v>
      </c>
      <c r="M623" s="59">
        <v>0</v>
      </c>
      <c r="N623" s="59">
        <v>0</v>
      </c>
    </row>
    <row r="624" spans="1:14" ht="15" x14ac:dyDescent="0.3">
      <c r="A624" s="53" t="s">
        <v>280</v>
      </c>
      <c r="B624" s="53" t="s">
        <v>55</v>
      </c>
      <c r="C624" s="59">
        <v>705298</v>
      </c>
      <c r="D624" s="59">
        <v>-1528</v>
      </c>
      <c r="E624" s="59">
        <v>0</v>
      </c>
      <c r="F624" s="59">
        <v>0</v>
      </c>
      <c r="G624" s="59">
        <v>0</v>
      </c>
      <c r="H624" s="59">
        <v>703770</v>
      </c>
      <c r="I624" s="59">
        <v>-703770</v>
      </c>
      <c r="J624" s="59">
        <v>0</v>
      </c>
      <c r="K624" s="59">
        <v>0</v>
      </c>
      <c r="L624" s="59">
        <v>0</v>
      </c>
      <c r="M624" s="59">
        <v>0</v>
      </c>
      <c r="N624" s="59">
        <v>0</v>
      </c>
    </row>
    <row r="625" spans="1:14" ht="15" x14ac:dyDescent="0.3">
      <c r="A625" s="53" t="s">
        <v>391</v>
      </c>
      <c r="B625" s="53" t="s">
        <v>382</v>
      </c>
      <c r="C625" s="59">
        <v>97851</v>
      </c>
      <c r="D625" s="59">
        <v>0</v>
      </c>
      <c r="E625" s="59">
        <v>0</v>
      </c>
      <c r="F625" s="59">
        <v>0</v>
      </c>
      <c r="G625" s="59">
        <v>0</v>
      </c>
      <c r="H625" s="59">
        <v>97851</v>
      </c>
      <c r="I625" s="59">
        <v>0</v>
      </c>
      <c r="J625" s="59">
        <v>97851</v>
      </c>
      <c r="K625" s="59">
        <v>0</v>
      </c>
      <c r="L625" s="59">
        <v>0</v>
      </c>
      <c r="M625" s="59">
        <v>0</v>
      </c>
      <c r="N625" s="59">
        <v>97851</v>
      </c>
    </row>
    <row r="626" spans="1:14" ht="15" x14ac:dyDescent="0.3">
      <c r="A626" s="53" t="s">
        <v>391</v>
      </c>
      <c r="B626" s="53" t="s">
        <v>383</v>
      </c>
      <c r="C626" s="59">
        <v>3457786</v>
      </c>
      <c r="D626" s="59">
        <v>0</v>
      </c>
      <c r="E626" s="59">
        <v>0</v>
      </c>
      <c r="F626" s="59">
        <v>0</v>
      </c>
      <c r="G626" s="59">
        <v>-3011</v>
      </c>
      <c r="H626" s="59">
        <v>3454775</v>
      </c>
      <c r="I626" s="59">
        <v>0</v>
      </c>
      <c r="J626" s="59">
        <v>3454775</v>
      </c>
      <c r="K626" s="59">
        <v>0</v>
      </c>
      <c r="L626" s="59">
        <v>0</v>
      </c>
      <c r="M626" s="59">
        <v>0</v>
      </c>
      <c r="N626" s="59">
        <v>3454775</v>
      </c>
    </row>
    <row r="627" spans="1:14" ht="15" x14ac:dyDescent="0.3">
      <c r="A627" s="53" t="s">
        <v>391</v>
      </c>
      <c r="B627" s="53" t="s">
        <v>363</v>
      </c>
      <c r="C627" s="59">
        <v>3208488</v>
      </c>
      <c r="D627" s="59">
        <v>0</v>
      </c>
      <c r="E627" s="59">
        <v>0</v>
      </c>
      <c r="F627" s="59">
        <v>0</v>
      </c>
      <c r="G627" s="59">
        <v>-1279</v>
      </c>
      <c r="H627" s="59">
        <v>3207209</v>
      </c>
      <c r="I627" s="59">
        <v>0</v>
      </c>
      <c r="J627" s="59">
        <v>3207209</v>
      </c>
      <c r="K627" s="59">
        <v>0</v>
      </c>
      <c r="L627" s="59">
        <v>0</v>
      </c>
      <c r="M627" s="59">
        <v>0</v>
      </c>
      <c r="N627" s="59">
        <v>3207209</v>
      </c>
    </row>
    <row r="628" spans="1:14" ht="15" x14ac:dyDescent="0.3">
      <c r="A628" s="53" t="s">
        <v>391</v>
      </c>
      <c r="B628" s="53" t="s">
        <v>361</v>
      </c>
      <c r="C628" s="59">
        <v>305471</v>
      </c>
      <c r="D628" s="59">
        <v>0</v>
      </c>
      <c r="E628" s="59">
        <v>0</v>
      </c>
      <c r="F628" s="59">
        <v>0</v>
      </c>
      <c r="G628" s="59">
        <v>0</v>
      </c>
      <c r="H628" s="59">
        <v>305471</v>
      </c>
      <c r="I628" s="59">
        <v>0</v>
      </c>
      <c r="J628" s="59">
        <v>305471</v>
      </c>
      <c r="K628" s="59">
        <v>0</v>
      </c>
      <c r="L628" s="59">
        <v>0</v>
      </c>
      <c r="M628" s="59">
        <v>0</v>
      </c>
      <c r="N628" s="59">
        <v>305471</v>
      </c>
    </row>
    <row r="629" spans="1:14" ht="15" x14ac:dyDescent="0.3">
      <c r="A629" s="53" t="s">
        <v>277</v>
      </c>
      <c r="B629" s="53" t="s">
        <v>42</v>
      </c>
      <c r="C629" s="59">
        <v>50253907</v>
      </c>
      <c r="D629" s="59">
        <v>-23228542</v>
      </c>
      <c r="E629" s="59">
        <v>0</v>
      </c>
      <c r="F629" s="59">
        <v>0</v>
      </c>
      <c r="G629" s="59">
        <v>0</v>
      </c>
      <c r="H629" s="59">
        <v>27025365</v>
      </c>
      <c r="I629" s="59">
        <v>-19200448</v>
      </c>
      <c r="J629" s="59">
        <v>7824917</v>
      </c>
      <c r="K629" s="59">
        <v>0</v>
      </c>
      <c r="L629" s="59">
        <v>0</v>
      </c>
      <c r="M629" s="59">
        <v>0</v>
      </c>
      <c r="N629" s="59">
        <v>7824917</v>
      </c>
    </row>
    <row r="630" spans="1:14" ht="15" x14ac:dyDescent="0.3">
      <c r="A630" s="53" t="s">
        <v>277</v>
      </c>
      <c r="B630" s="53" t="s">
        <v>43</v>
      </c>
      <c r="C630" s="59">
        <v>96250674</v>
      </c>
      <c r="D630" s="59">
        <v>-30953959</v>
      </c>
      <c r="E630" s="59">
        <v>0</v>
      </c>
      <c r="F630" s="59">
        <v>0</v>
      </c>
      <c r="G630" s="59">
        <v>0</v>
      </c>
      <c r="H630" s="59">
        <v>65296715</v>
      </c>
      <c r="I630" s="59">
        <v>-59462481</v>
      </c>
      <c r="J630" s="59">
        <v>5834234</v>
      </c>
      <c r="K630" s="59">
        <v>484254</v>
      </c>
      <c r="L630" s="59">
        <v>-19323</v>
      </c>
      <c r="M630" s="59">
        <v>464931</v>
      </c>
      <c r="N630" s="59">
        <v>5369303</v>
      </c>
    </row>
    <row r="631" spans="1:14" ht="15" x14ac:dyDescent="0.3">
      <c r="A631" s="53" t="s">
        <v>277</v>
      </c>
      <c r="B631" s="53" t="s">
        <v>44</v>
      </c>
      <c r="C631" s="59">
        <v>95468673</v>
      </c>
      <c r="D631" s="59">
        <v>-52266156</v>
      </c>
      <c r="E631" s="59">
        <v>0</v>
      </c>
      <c r="F631" s="59">
        <v>0</v>
      </c>
      <c r="G631" s="59">
        <v>0</v>
      </c>
      <c r="H631" s="59">
        <v>43202517</v>
      </c>
      <c r="I631" s="59">
        <v>-40579200</v>
      </c>
      <c r="J631" s="59">
        <v>2623317</v>
      </c>
      <c r="K631" s="59">
        <v>2628221</v>
      </c>
      <c r="L631" s="59">
        <v>-940748</v>
      </c>
      <c r="M631" s="59">
        <v>1687473</v>
      </c>
      <c r="N631" s="59">
        <v>935844</v>
      </c>
    </row>
    <row r="632" spans="1:14" ht="15" x14ac:dyDescent="0.3">
      <c r="A632" s="53" t="s">
        <v>277</v>
      </c>
      <c r="B632" s="53" t="s">
        <v>45</v>
      </c>
      <c r="C632" s="59">
        <v>82118891</v>
      </c>
      <c r="D632" s="59">
        <v>-50004816</v>
      </c>
      <c r="E632" s="59">
        <v>0</v>
      </c>
      <c r="F632" s="59">
        <v>0</v>
      </c>
      <c r="G632" s="59">
        <v>0</v>
      </c>
      <c r="H632" s="59">
        <v>32114075</v>
      </c>
      <c r="I632" s="59">
        <v>-29994233</v>
      </c>
      <c r="J632" s="59">
        <v>2119842</v>
      </c>
      <c r="K632" s="59">
        <v>1642371</v>
      </c>
      <c r="L632" s="59">
        <v>0</v>
      </c>
      <c r="M632" s="59">
        <v>1642371</v>
      </c>
      <c r="N632" s="59">
        <v>477471</v>
      </c>
    </row>
    <row r="633" spans="1:14" ht="15" x14ac:dyDescent="0.3">
      <c r="A633" s="53" t="s">
        <v>277</v>
      </c>
      <c r="B633" s="53" t="s">
        <v>46</v>
      </c>
      <c r="C633" s="59">
        <v>26982901</v>
      </c>
      <c r="D633" s="59">
        <v>-7228109</v>
      </c>
      <c r="E633" s="59">
        <v>0</v>
      </c>
      <c r="F633" s="59">
        <v>0</v>
      </c>
      <c r="G633" s="59">
        <v>0</v>
      </c>
      <c r="H633" s="59">
        <v>19754792</v>
      </c>
      <c r="I633" s="59">
        <v>-19754792</v>
      </c>
      <c r="J633" s="59">
        <v>0</v>
      </c>
      <c r="K633" s="59">
        <v>0</v>
      </c>
      <c r="L633" s="59">
        <v>0</v>
      </c>
      <c r="M633" s="59">
        <v>0</v>
      </c>
      <c r="N633" s="59">
        <v>0</v>
      </c>
    </row>
    <row r="634" spans="1:14" ht="15" x14ac:dyDescent="0.3">
      <c r="A634" s="53" t="s">
        <v>277</v>
      </c>
      <c r="B634" s="53" t="s">
        <v>47</v>
      </c>
      <c r="C634" s="59">
        <v>13842522</v>
      </c>
      <c r="D634" s="59">
        <v>-5969275</v>
      </c>
      <c r="E634" s="59">
        <v>0</v>
      </c>
      <c r="F634" s="59">
        <v>0</v>
      </c>
      <c r="G634" s="59">
        <v>0</v>
      </c>
      <c r="H634" s="59">
        <v>7873247</v>
      </c>
      <c r="I634" s="59">
        <v>-7873247</v>
      </c>
      <c r="J634" s="59">
        <v>0</v>
      </c>
      <c r="K634" s="59">
        <v>0</v>
      </c>
      <c r="L634" s="59">
        <v>0</v>
      </c>
      <c r="M634" s="59">
        <v>0</v>
      </c>
      <c r="N634" s="59">
        <v>0</v>
      </c>
    </row>
    <row r="635" spans="1:14" ht="15" x14ac:dyDescent="0.3">
      <c r="A635" s="53" t="s">
        <v>277</v>
      </c>
      <c r="B635" s="53" t="s">
        <v>48</v>
      </c>
      <c r="C635" s="59">
        <v>21329787</v>
      </c>
      <c r="D635" s="59">
        <v>-12925802</v>
      </c>
      <c r="E635" s="59">
        <v>0</v>
      </c>
      <c r="F635" s="59">
        <v>0</v>
      </c>
      <c r="G635" s="59">
        <v>0</v>
      </c>
      <c r="H635" s="59">
        <v>8403985</v>
      </c>
      <c r="I635" s="59">
        <v>-8403985</v>
      </c>
      <c r="J635" s="59">
        <v>0</v>
      </c>
      <c r="K635" s="59">
        <v>4858960</v>
      </c>
      <c r="L635" s="59">
        <v>-4632636</v>
      </c>
      <c r="M635" s="59">
        <v>226324</v>
      </c>
      <c r="N635" s="59">
        <v>-226324</v>
      </c>
    </row>
    <row r="636" spans="1:14" ht="15" x14ac:dyDescent="0.3">
      <c r="A636" s="53" t="s">
        <v>277</v>
      </c>
      <c r="B636" s="53" t="s">
        <v>49</v>
      </c>
      <c r="C636" s="59">
        <v>22970198</v>
      </c>
      <c r="D636" s="59">
        <v>-13707413</v>
      </c>
      <c r="E636" s="59">
        <v>0</v>
      </c>
      <c r="F636" s="59">
        <v>0</v>
      </c>
      <c r="G636" s="59">
        <v>0</v>
      </c>
      <c r="H636" s="59">
        <v>9262785</v>
      </c>
      <c r="I636" s="59">
        <v>-9262785</v>
      </c>
      <c r="J636" s="59">
        <v>0</v>
      </c>
      <c r="K636" s="59">
        <v>6745209</v>
      </c>
      <c r="L636" s="59">
        <v>-6707289</v>
      </c>
      <c r="M636" s="59">
        <v>37920</v>
      </c>
      <c r="N636" s="59">
        <v>-37920</v>
      </c>
    </row>
    <row r="637" spans="1:14" ht="15" x14ac:dyDescent="0.3">
      <c r="A637" s="53" t="s">
        <v>277</v>
      </c>
      <c r="B637" s="53" t="s">
        <v>50</v>
      </c>
      <c r="C637" s="59">
        <v>26934923</v>
      </c>
      <c r="D637" s="59">
        <v>-19463932</v>
      </c>
      <c r="E637" s="59">
        <v>0</v>
      </c>
      <c r="F637" s="59">
        <v>0</v>
      </c>
      <c r="G637" s="59">
        <v>0</v>
      </c>
      <c r="H637" s="59">
        <v>7470991</v>
      </c>
      <c r="I637" s="59">
        <v>-7470991</v>
      </c>
      <c r="J637" s="59">
        <v>0</v>
      </c>
      <c r="K637" s="59">
        <v>1014331</v>
      </c>
      <c r="L637" s="59">
        <v>-983829</v>
      </c>
      <c r="M637" s="59">
        <v>30502</v>
      </c>
      <c r="N637" s="59">
        <v>-30502</v>
      </c>
    </row>
    <row r="638" spans="1:14" ht="15" x14ac:dyDescent="0.3">
      <c r="A638" s="53" t="s">
        <v>277</v>
      </c>
      <c r="B638" s="53" t="s">
        <v>51</v>
      </c>
      <c r="C638" s="59">
        <v>21512033</v>
      </c>
      <c r="D638" s="59">
        <v>-13651972</v>
      </c>
      <c r="E638" s="59">
        <v>0</v>
      </c>
      <c r="F638" s="59">
        <v>0</v>
      </c>
      <c r="G638" s="59">
        <v>0</v>
      </c>
      <c r="H638" s="59">
        <v>7860061</v>
      </c>
      <c r="I638" s="59">
        <v>-7860061</v>
      </c>
      <c r="J638" s="59">
        <v>0</v>
      </c>
      <c r="K638" s="59">
        <v>1238151</v>
      </c>
      <c r="L638" s="59">
        <v>-1238151</v>
      </c>
      <c r="M638" s="59">
        <v>0</v>
      </c>
      <c r="N638" s="59">
        <v>0</v>
      </c>
    </row>
    <row r="639" spans="1:14" ht="15" x14ac:dyDescent="0.3">
      <c r="A639" s="53" t="s">
        <v>277</v>
      </c>
      <c r="B639" s="53" t="s">
        <v>52</v>
      </c>
      <c r="C639" s="59">
        <v>17164876</v>
      </c>
      <c r="D639" s="59">
        <v>-12644984</v>
      </c>
      <c r="E639" s="59">
        <v>0</v>
      </c>
      <c r="F639" s="59">
        <v>0</v>
      </c>
      <c r="G639" s="59">
        <v>0</v>
      </c>
      <c r="H639" s="59">
        <v>4519892</v>
      </c>
      <c r="I639" s="59">
        <v>-4519892</v>
      </c>
      <c r="J639" s="59">
        <v>0</v>
      </c>
      <c r="K639" s="59">
        <v>303144</v>
      </c>
      <c r="L639" s="59">
        <v>-303144</v>
      </c>
      <c r="M639" s="59">
        <v>0</v>
      </c>
      <c r="N639" s="59">
        <v>0</v>
      </c>
    </row>
    <row r="640" spans="1:14" ht="15" x14ac:dyDescent="0.3">
      <c r="A640" s="53" t="s">
        <v>277</v>
      </c>
      <c r="B640" s="53" t="s">
        <v>53</v>
      </c>
      <c r="C640" s="59">
        <v>63889170</v>
      </c>
      <c r="D640" s="59">
        <v>-61158303</v>
      </c>
      <c r="E640" s="59">
        <v>0</v>
      </c>
      <c r="F640" s="59">
        <v>0</v>
      </c>
      <c r="G640" s="59">
        <v>0</v>
      </c>
      <c r="H640" s="59">
        <v>2730867</v>
      </c>
      <c r="I640" s="59">
        <v>-2730867</v>
      </c>
      <c r="J640" s="59">
        <v>0</v>
      </c>
      <c r="K640" s="59">
        <v>0</v>
      </c>
      <c r="L640" s="59">
        <v>0</v>
      </c>
      <c r="M640" s="59">
        <v>0</v>
      </c>
      <c r="N640" s="59">
        <v>0</v>
      </c>
    </row>
    <row r="641" spans="1:14" ht="15" x14ac:dyDescent="0.3">
      <c r="A641" s="53" t="s">
        <v>277</v>
      </c>
      <c r="B641" s="53" t="s">
        <v>54</v>
      </c>
      <c r="C641" s="59">
        <v>49597125</v>
      </c>
      <c r="D641" s="59">
        <v>-46878513</v>
      </c>
      <c r="E641" s="59">
        <v>0</v>
      </c>
      <c r="F641" s="59">
        <v>0</v>
      </c>
      <c r="G641" s="59">
        <v>0</v>
      </c>
      <c r="H641" s="59">
        <v>2718612</v>
      </c>
      <c r="I641" s="59">
        <v>-2718612</v>
      </c>
      <c r="J641" s="59">
        <v>0</v>
      </c>
      <c r="K641" s="59">
        <v>1959981</v>
      </c>
      <c r="L641" s="59">
        <v>-1959981</v>
      </c>
      <c r="M641" s="59">
        <v>0</v>
      </c>
      <c r="N641" s="59">
        <v>0</v>
      </c>
    </row>
    <row r="642" spans="1:14" ht="15" x14ac:dyDescent="0.3">
      <c r="A642" s="53" t="s">
        <v>277</v>
      </c>
      <c r="B642" s="53" t="s">
        <v>55</v>
      </c>
      <c r="C642" s="59">
        <v>39906076</v>
      </c>
      <c r="D642" s="59">
        <v>-32874457</v>
      </c>
      <c r="E642" s="59">
        <v>0</v>
      </c>
      <c r="F642" s="59">
        <v>0</v>
      </c>
      <c r="G642" s="59">
        <v>0</v>
      </c>
      <c r="H642" s="59">
        <v>7031619</v>
      </c>
      <c r="I642" s="59">
        <v>-7031619</v>
      </c>
      <c r="J642" s="59">
        <v>0</v>
      </c>
      <c r="K642" s="59">
        <v>1624522</v>
      </c>
      <c r="L642" s="59">
        <v>-1624522</v>
      </c>
      <c r="M642" s="59">
        <v>0</v>
      </c>
      <c r="N642" s="59">
        <v>0</v>
      </c>
    </row>
    <row r="643" spans="1:14" ht="15" x14ac:dyDescent="0.3">
      <c r="A643" s="53" t="s">
        <v>277</v>
      </c>
      <c r="B643" s="53" t="s">
        <v>56</v>
      </c>
      <c r="C643" s="59">
        <v>7455368</v>
      </c>
      <c r="D643" s="59">
        <v>-4571929</v>
      </c>
      <c r="E643" s="59">
        <v>0</v>
      </c>
      <c r="F643" s="59">
        <v>0</v>
      </c>
      <c r="G643" s="59">
        <v>0</v>
      </c>
      <c r="H643" s="59">
        <v>2883439</v>
      </c>
      <c r="I643" s="59">
        <v>-2883439</v>
      </c>
      <c r="J643" s="59">
        <v>0</v>
      </c>
      <c r="K643" s="59">
        <v>1418175</v>
      </c>
      <c r="L643" s="59">
        <v>-1418175</v>
      </c>
      <c r="M643" s="59">
        <v>0</v>
      </c>
      <c r="N643" s="59">
        <v>0</v>
      </c>
    </row>
    <row r="644" spans="1:14" ht="15" x14ac:dyDescent="0.3">
      <c r="A644" s="53" t="s">
        <v>277</v>
      </c>
      <c r="B644" s="53" t="s">
        <v>57</v>
      </c>
      <c r="C644" s="59">
        <v>12126846</v>
      </c>
      <c r="D644" s="59">
        <v>-7062177</v>
      </c>
      <c r="E644" s="59">
        <v>0</v>
      </c>
      <c r="F644" s="59">
        <v>0</v>
      </c>
      <c r="G644" s="59">
        <v>0</v>
      </c>
      <c r="H644" s="59">
        <v>5064669</v>
      </c>
      <c r="I644" s="59">
        <v>-5064669</v>
      </c>
      <c r="J644" s="59">
        <v>0</v>
      </c>
      <c r="K644" s="59">
        <v>0</v>
      </c>
      <c r="L644" s="59">
        <v>0</v>
      </c>
      <c r="M644" s="59">
        <v>0</v>
      </c>
      <c r="N644" s="59">
        <v>0</v>
      </c>
    </row>
    <row r="645" spans="1:14" ht="15" x14ac:dyDescent="0.3">
      <c r="A645" s="53" t="s">
        <v>277</v>
      </c>
      <c r="B645" s="53" t="s">
        <v>58</v>
      </c>
      <c r="C645" s="59">
        <v>18914798</v>
      </c>
      <c r="D645" s="59">
        <v>-10448653</v>
      </c>
      <c r="E645" s="59">
        <v>0</v>
      </c>
      <c r="F645" s="59">
        <v>0</v>
      </c>
      <c r="G645" s="59">
        <v>0</v>
      </c>
      <c r="H645" s="59">
        <v>8466145</v>
      </c>
      <c r="I645" s="59">
        <v>-8466145</v>
      </c>
      <c r="J645" s="59">
        <v>0</v>
      </c>
      <c r="K645" s="59">
        <v>2461499</v>
      </c>
      <c r="L645" s="59">
        <v>-2461499</v>
      </c>
      <c r="M645" s="59">
        <v>0</v>
      </c>
      <c r="N645" s="59">
        <v>0</v>
      </c>
    </row>
    <row r="646" spans="1:14" ht="15" x14ac:dyDescent="0.3">
      <c r="A646" s="53" t="s">
        <v>277</v>
      </c>
      <c r="B646" s="53" t="s">
        <v>59</v>
      </c>
      <c r="C646" s="59">
        <v>13265258</v>
      </c>
      <c r="D646" s="59">
        <v>-7829364</v>
      </c>
      <c r="E646" s="59">
        <v>0</v>
      </c>
      <c r="F646" s="59">
        <v>0</v>
      </c>
      <c r="G646" s="59">
        <v>0</v>
      </c>
      <c r="H646" s="59">
        <v>5435894</v>
      </c>
      <c r="I646" s="59">
        <v>-5435894</v>
      </c>
      <c r="J646" s="59">
        <v>0</v>
      </c>
      <c r="K646" s="59">
        <v>2940929</v>
      </c>
      <c r="L646" s="59">
        <v>-2591660</v>
      </c>
      <c r="M646" s="59">
        <v>349269</v>
      </c>
      <c r="N646" s="59">
        <v>-349269</v>
      </c>
    </row>
    <row r="647" spans="1:14" ht="15" x14ac:dyDescent="0.3">
      <c r="A647" s="53" t="s">
        <v>277</v>
      </c>
      <c r="B647" s="53" t="s">
        <v>60</v>
      </c>
      <c r="C647" s="59">
        <v>13748016</v>
      </c>
      <c r="D647" s="59">
        <v>-5487846</v>
      </c>
      <c r="E647" s="59">
        <v>0</v>
      </c>
      <c r="F647" s="59">
        <v>0</v>
      </c>
      <c r="G647" s="59">
        <v>0</v>
      </c>
      <c r="H647" s="59">
        <v>8260170</v>
      </c>
      <c r="I647" s="59">
        <v>-8260170</v>
      </c>
      <c r="J647" s="59">
        <v>0</v>
      </c>
      <c r="K647" s="59">
        <v>611477</v>
      </c>
      <c r="L647" s="59">
        <v>-571387</v>
      </c>
      <c r="M647" s="59">
        <v>40090</v>
      </c>
      <c r="N647" s="59">
        <v>-40090</v>
      </c>
    </row>
    <row r="648" spans="1:14" ht="15" x14ac:dyDescent="0.3">
      <c r="A648" s="53" t="s">
        <v>277</v>
      </c>
      <c r="B648" s="53" t="s">
        <v>89</v>
      </c>
      <c r="C648" s="59">
        <v>12124727</v>
      </c>
      <c r="D648" s="59">
        <v>-5186065</v>
      </c>
      <c r="E648" s="59">
        <v>0</v>
      </c>
      <c r="F648" s="59">
        <v>0</v>
      </c>
      <c r="G648" s="59">
        <v>0</v>
      </c>
      <c r="H648" s="59">
        <v>6938662</v>
      </c>
      <c r="I648" s="59">
        <v>-6938662</v>
      </c>
      <c r="J648" s="59">
        <v>0</v>
      </c>
      <c r="K648" s="59">
        <v>829881</v>
      </c>
      <c r="L648" s="59">
        <v>-829881</v>
      </c>
      <c r="M648" s="59">
        <v>0</v>
      </c>
      <c r="N648" s="59">
        <v>0</v>
      </c>
    </row>
    <row r="649" spans="1:14" ht="15" x14ac:dyDescent="0.3">
      <c r="A649" s="53" t="s">
        <v>277</v>
      </c>
      <c r="B649" s="53" t="s">
        <v>80</v>
      </c>
      <c r="C649" s="59">
        <v>12759090</v>
      </c>
      <c r="D649" s="59">
        <v>-5314365</v>
      </c>
      <c r="E649" s="59">
        <v>0</v>
      </c>
      <c r="F649" s="59">
        <v>0</v>
      </c>
      <c r="G649" s="59">
        <v>0</v>
      </c>
      <c r="H649" s="59">
        <v>7444725</v>
      </c>
      <c r="I649" s="59">
        <v>-7444725</v>
      </c>
      <c r="J649" s="59">
        <v>0</v>
      </c>
      <c r="K649" s="59">
        <v>643835</v>
      </c>
      <c r="L649" s="59">
        <v>-643835</v>
      </c>
      <c r="M649" s="59">
        <v>0</v>
      </c>
      <c r="N649" s="59">
        <v>0</v>
      </c>
    </row>
    <row r="650" spans="1:14" ht="15" x14ac:dyDescent="0.3">
      <c r="A650" s="53" t="s">
        <v>277</v>
      </c>
      <c r="B650" s="53" t="s">
        <v>81</v>
      </c>
      <c r="C650" s="59">
        <v>12828098</v>
      </c>
      <c r="D650" s="59">
        <v>-3827015</v>
      </c>
      <c r="E650" s="59">
        <v>0</v>
      </c>
      <c r="F650" s="59">
        <v>0</v>
      </c>
      <c r="G650" s="59">
        <v>0</v>
      </c>
      <c r="H650" s="59">
        <v>9001083</v>
      </c>
      <c r="I650" s="59">
        <v>-9001083</v>
      </c>
      <c r="J650" s="59">
        <v>0</v>
      </c>
      <c r="K650" s="59">
        <v>608165</v>
      </c>
      <c r="L650" s="59">
        <v>-608165</v>
      </c>
      <c r="M650" s="59">
        <v>0</v>
      </c>
      <c r="N650" s="59">
        <v>0</v>
      </c>
    </row>
    <row r="651" spans="1:14" ht="15" x14ac:dyDescent="0.3">
      <c r="A651" s="53" t="s">
        <v>277</v>
      </c>
      <c r="B651" s="53" t="s">
        <v>118</v>
      </c>
      <c r="C651" s="59">
        <v>10175965</v>
      </c>
      <c r="D651" s="59">
        <v>-3534136</v>
      </c>
      <c r="E651" s="59">
        <v>0</v>
      </c>
      <c r="F651" s="59">
        <v>0</v>
      </c>
      <c r="G651" s="59">
        <v>0</v>
      </c>
      <c r="H651" s="59">
        <v>6641829</v>
      </c>
      <c r="I651" s="59">
        <v>-6641829</v>
      </c>
      <c r="J651" s="59">
        <v>0</v>
      </c>
      <c r="K651" s="59">
        <v>527043</v>
      </c>
      <c r="L651" s="59">
        <v>-527043</v>
      </c>
      <c r="M651" s="59">
        <v>0</v>
      </c>
      <c r="N651" s="59">
        <v>0</v>
      </c>
    </row>
    <row r="652" spans="1:14" ht="15" x14ac:dyDescent="0.3">
      <c r="A652" s="53" t="s">
        <v>277</v>
      </c>
      <c r="B652" s="53" t="s">
        <v>151</v>
      </c>
      <c r="C652" s="59">
        <v>5104226</v>
      </c>
      <c r="D652" s="59">
        <v>-1170417</v>
      </c>
      <c r="E652" s="59">
        <v>0</v>
      </c>
      <c r="F652" s="59">
        <v>0</v>
      </c>
      <c r="G652" s="59">
        <v>0</v>
      </c>
      <c r="H652" s="59">
        <v>3933809</v>
      </c>
      <c r="I652" s="59">
        <v>-3933809</v>
      </c>
      <c r="J652" s="59">
        <v>0</v>
      </c>
      <c r="K652" s="59">
        <v>841827</v>
      </c>
      <c r="L652" s="59">
        <v>-841827</v>
      </c>
      <c r="M652" s="59">
        <v>0</v>
      </c>
      <c r="N652" s="59">
        <v>0</v>
      </c>
    </row>
    <row r="653" spans="1:14" ht="15" x14ac:dyDescent="0.3">
      <c r="A653" s="53" t="s">
        <v>279</v>
      </c>
      <c r="B653" s="53" t="s">
        <v>46</v>
      </c>
      <c r="C653" s="59">
        <v>169858891</v>
      </c>
      <c r="D653" s="59">
        <v>-187685</v>
      </c>
      <c r="E653" s="59">
        <v>0</v>
      </c>
      <c r="F653" s="59">
        <v>0</v>
      </c>
      <c r="G653" s="59">
        <v>0</v>
      </c>
      <c r="H653" s="59">
        <v>169671206</v>
      </c>
      <c r="I653" s="59">
        <v>-160619456</v>
      </c>
      <c r="J653" s="59">
        <v>9051750</v>
      </c>
      <c r="K653" s="59">
        <v>0</v>
      </c>
      <c r="L653" s="59">
        <v>0</v>
      </c>
      <c r="M653" s="59">
        <v>0</v>
      </c>
      <c r="N653" s="59">
        <v>9051750</v>
      </c>
    </row>
    <row r="654" spans="1:14" ht="15" x14ac:dyDescent="0.3">
      <c r="A654" s="53" t="s">
        <v>279</v>
      </c>
      <c r="B654" s="53" t="s">
        <v>47</v>
      </c>
      <c r="C654" s="59">
        <v>176753525</v>
      </c>
      <c r="D654" s="59">
        <v>-186632</v>
      </c>
      <c r="E654" s="59">
        <v>0</v>
      </c>
      <c r="F654" s="59">
        <v>0</v>
      </c>
      <c r="G654" s="59">
        <v>0</v>
      </c>
      <c r="H654" s="59">
        <v>176566893</v>
      </c>
      <c r="I654" s="59">
        <v>-172277694</v>
      </c>
      <c r="J654" s="59">
        <v>4289199</v>
      </c>
      <c r="K654" s="59">
        <v>0</v>
      </c>
      <c r="L654" s="59">
        <v>0</v>
      </c>
      <c r="M654" s="59">
        <v>0</v>
      </c>
      <c r="N654" s="59">
        <v>4289199</v>
      </c>
    </row>
    <row r="655" spans="1:14" ht="15" x14ac:dyDescent="0.3">
      <c r="A655" s="53" t="s">
        <v>279</v>
      </c>
      <c r="B655" s="53" t="s">
        <v>48</v>
      </c>
      <c r="C655" s="59">
        <v>166874178</v>
      </c>
      <c r="D655" s="59">
        <v>-178552</v>
      </c>
      <c r="E655" s="59">
        <v>0</v>
      </c>
      <c r="F655" s="59">
        <v>0</v>
      </c>
      <c r="G655" s="59">
        <v>0</v>
      </c>
      <c r="H655" s="59">
        <v>166695626</v>
      </c>
      <c r="I655" s="59">
        <v>-165084881</v>
      </c>
      <c r="J655" s="59">
        <v>1610745</v>
      </c>
      <c r="K655" s="59">
        <v>0</v>
      </c>
      <c r="L655" s="59">
        <v>0</v>
      </c>
      <c r="M655" s="59">
        <v>0</v>
      </c>
      <c r="N655" s="59">
        <v>1610745</v>
      </c>
    </row>
    <row r="656" spans="1:14" ht="15" x14ac:dyDescent="0.3">
      <c r="A656" s="53" t="s">
        <v>279</v>
      </c>
      <c r="B656" s="53" t="s">
        <v>49</v>
      </c>
      <c r="C656" s="59">
        <v>156502104</v>
      </c>
      <c r="D656" s="59">
        <v>-176015</v>
      </c>
      <c r="E656" s="59">
        <v>0</v>
      </c>
      <c r="F656" s="59">
        <v>0</v>
      </c>
      <c r="G656" s="59">
        <v>0</v>
      </c>
      <c r="H656" s="59">
        <v>156326089</v>
      </c>
      <c r="I656" s="59">
        <v>-155700922</v>
      </c>
      <c r="J656" s="59">
        <v>625167</v>
      </c>
      <c r="K656" s="59">
        <v>0</v>
      </c>
      <c r="L656" s="59">
        <v>0</v>
      </c>
      <c r="M656" s="59">
        <v>0</v>
      </c>
      <c r="N656" s="59">
        <v>625167</v>
      </c>
    </row>
    <row r="657" spans="1:14" ht="15" x14ac:dyDescent="0.3">
      <c r="A657" s="53" t="s">
        <v>279</v>
      </c>
      <c r="B657" s="53" t="s">
        <v>50</v>
      </c>
      <c r="C657" s="59">
        <v>136529168</v>
      </c>
      <c r="D657" s="59">
        <v>-161426</v>
      </c>
      <c r="E657" s="59">
        <v>0</v>
      </c>
      <c r="F657" s="59">
        <v>0</v>
      </c>
      <c r="G657" s="59">
        <v>0</v>
      </c>
      <c r="H657" s="59">
        <v>136367742</v>
      </c>
      <c r="I657" s="59">
        <v>-135960581</v>
      </c>
      <c r="J657" s="59">
        <v>407161</v>
      </c>
      <c r="K657" s="59">
        <v>0</v>
      </c>
      <c r="L657" s="59">
        <v>0</v>
      </c>
      <c r="M657" s="59">
        <v>0</v>
      </c>
      <c r="N657" s="59">
        <v>407161</v>
      </c>
    </row>
    <row r="658" spans="1:14" ht="15" x14ac:dyDescent="0.3">
      <c r="A658" s="53" t="s">
        <v>279</v>
      </c>
      <c r="B658" s="53" t="s">
        <v>51</v>
      </c>
      <c r="C658" s="59">
        <v>113286814</v>
      </c>
      <c r="D658" s="59">
        <v>-165870</v>
      </c>
      <c r="E658" s="59">
        <v>0</v>
      </c>
      <c r="F658" s="59">
        <v>0</v>
      </c>
      <c r="G658" s="59">
        <v>0</v>
      </c>
      <c r="H658" s="59">
        <v>113120944</v>
      </c>
      <c r="I658" s="59">
        <v>-113117899</v>
      </c>
      <c r="J658" s="59">
        <v>3045</v>
      </c>
      <c r="K658" s="59">
        <v>0</v>
      </c>
      <c r="L658" s="59">
        <v>0</v>
      </c>
      <c r="M658" s="59">
        <v>0</v>
      </c>
      <c r="N658" s="59">
        <v>3045</v>
      </c>
    </row>
    <row r="659" spans="1:14" ht="15" x14ac:dyDescent="0.3">
      <c r="A659" s="53" t="s">
        <v>279</v>
      </c>
      <c r="B659" s="53" t="s">
        <v>52</v>
      </c>
      <c r="C659" s="59">
        <v>104171976</v>
      </c>
      <c r="D659" s="59">
        <v>-144532</v>
      </c>
      <c r="E659" s="59">
        <v>0</v>
      </c>
      <c r="F659" s="59">
        <v>0</v>
      </c>
      <c r="G659" s="59">
        <v>0</v>
      </c>
      <c r="H659" s="59">
        <v>104027444</v>
      </c>
      <c r="I659" s="59">
        <v>-104027444</v>
      </c>
      <c r="J659" s="59">
        <v>0</v>
      </c>
      <c r="K659" s="59">
        <v>0</v>
      </c>
      <c r="L659" s="59">
        <v>0</v>
      </c>
      <c r="M659" s="59">
        <v>0</v>
      </c>
      <c r="N659" s="59">
        <v>0</v>
      </c>
    </row>
    <row r="660" spans="1:14" ht="15" x14ac:dyDescent="0.3">
      <c r="A660" s="53" t="s">
        <v>279</v>
      </c>
      <c r="B660" s="53" t="s">
        <v>53</v>
      </c>
      <c r="C660" s="59">
        <v>91525001</v>
      </c>
      <c r="D660" s="59">
        <v>-109433</v>
      </c>
      <c r="E660" s="59">
        <v>0</v>
      </c>
      <c r="F660" s="59">
        <v>0</v>
      </c>
      <c r="G660" s="59">
        <v>0</v>
      </c>
      <c r="H660" s="59">
        <v>91415568</v>
      </c>
      <c r="I660" s="59">
        <v>-91415568</v>
      </c>
      <c r="J660" s="59">
        <v>0</v>
      </c>
      <c r="K660" s="59">
        <v>0</v>
      </c>
      <c r="L660" s="59">
        <v>0</v>
      </c>
      <c r="M660" s="59">
        <v>0</v>
      </c>
      <c r="N660" s="59">
        <v>0</v>
      </c>
    </row>
    <row r="661" spans="1:14" ht="15" x14ac:dyDescent="0.3">
      <c r="A661" s="53" t="s">
        <v>279</v>
      </c>
      <c r="B661" s="53" t="s">
        <v>54</v>
      </c>
      <c r="C661" s="59">
        <v>84886030</v>
      </c>
      <c r="D661" s="59">
        <v>-104746</v>
      </c>
      <c r="E661" s="59">
        <v>0</v>
      </c>
      <c r="F661" s="59">
        <v>0</v>
      </c>
      <c r="G661" s="59">
        <v>0</v>
      </c>
      <c r="H661" s="59">
        <v>84781284</v>
      </c>
      <c r="I661" s="59">
        <v>-84781284</v>
      </c>
      <c r="J661" s="59">
        <v>0</v>
      </c>
      <c r="K661" s="59">
        <v>0</v>
      </c>
      <c r="L661" s="59">
        <v>0</v>
      </c>
      <c r="M661" s="59">
        <v>0</v>
      </c>
      <c r="N661" s="59">
        <v>0</v>
      </c>
    </row>
    <row r="662" spans="1:14" ht="15" x14ac:dyDescent="0.3">
      <c r="A662" s="53" t="s">
        <v>371</v>
      </c>
      <c r="B662" s="53" t="s">
        <v>45</v>
      </c>
      <c r="C662" s="59">
        <v>74348976</v>
      </c>
      <c r="D662" s="59">
        <v>-156444</v>
      </c>
      <c r="E662" s="59">
        <v>0</v>
      </c>
      <c r="F662" s="59">
        <v>0</v>
      </c>
      <c r="G662" s="59">
        <v>0</v>
      </c>
      <c r="H662" s="59">
        <v>74192532</v>
      </c>
      <c r="I662" s="59">
        <v>-69857272</v>
      </c>
      <c r="J662" s="59">
        <v>4335260</v>
      </c>
      <c r="K662" s="59">
        <v>0</v>
      </c>
      <c r="L662" s="59">
        <v>0</v>
      </c>
      <c r="M662" s="59">
        <v>0</v>
      </c>
      <c r="N662" s="59">
        <v>4335260</v>
      </c>
    </row>
    <row r="663" spans="1:14" ht="15" x14ac:dyDescent="0.3">
      <c r="A663" s="53" t="s">
        <v>278</v>
      </c>
      <c r="B663" s="53" t="s">
        <v>382</v>
      </c>
      <c r="C663" s="59">
        <v>4212</v>
      </c>
      <c r="D663" s="59">
        <v>0</v>
      </c>
      <c r="E663" s="59">
        <v>0</v>
      </c>
      <c r="F663" s="59">
        <v>0</v>
      </c>
      <c r="G663" s="59">
        <v>0</v>
      </c>
      <c r="H663" s="59">
        <v>4212</v>
      </c>
      <c r="I663" s="59">
        <v>0</v>
      </c>
      <c r="J663" s="59">
        <v>4212</v>
      </c>
      <c r="K663" s="59">
        <v>0</v>
      </c>
      <c r="L663" s="59">
        <v>0</v>
      </c>
      <c r="M663" s="59">
        <v>0</v>
      </c>
      <c r="N663" s="59">
        <v>4212</v>
      </c>
    </row>
    <row r="664" spans="1:14" ht="15" x14ac:dyDescent="0.3">
      <c r="A664" s="53" t="s">
        <v>278</v>
      </c>
      <c r="B664" s="53" t="s">
        <v>383</v>
      </c>
      <c r="C664" s="59">
        <v>13044</v>
      </c>
      <c r="D664" s="59">
        <v>0</v>
      </c>
      <c r="E664" s="59">
        <v>0</v>
      </c>
      <c r="F664" s="59">
        <v>0</v>
      </c>
      <c r="G664" s="59">
        <v>0</v>
      </c>
      <c r="H664" s="59">
        <v>13044</v>
      </c>
      <c r="I664" s="59">
        <v>-1000</v>
      </c>
      <c r="J664" s="59">
        <v>12044</v>
      </c>
      <c r="K664" s="59">
        <v>0</v>
      </c>
      <c r="L664" s="59">
        <v>0</v>
      </c>
      <c r="M664" s="59">
        <v>0</v>
      </c>
      <c r="N664" s="59">
        <v>12044</v>
      </c>
    </row>
    <row r="665" spans="1:14" ht="15" x14ac:dyDescent="0.3">
      <c r="A665" s="53" t="s">
        <v>278</v>
      </c>
      <c r="B665" s="53" t="s">
        <v>363</v>
      </c>
      <c r="C665" s="59">
        <v>22236</v>
      </c>
      <c r="D665" s="59">
        <v>0</v>
      </c>
      <c r="E665" s="59">
        <v>0</v>
      </c>
      <c r="F665" s="59">
        <v>0</v>
      </c>
      <c r="G665" s="59">
        <v>0</v>
      </c>
      <c r="H665" s="59">
        <v>22236</v>
      </c>
      <c r="I665" s="59">
        <v>-1000</v>
      </c>
      <c r="J665" s="59">
        <v>21236</v>
      </c>
      <c r="K665" s="59">
        <v>0</v>
      </c>
      <c r="L665" s="59">
        <v>0</v>
      </c>
      <c r="M665" s="59">
        <v>0</v>
      </c>
      <c r="N665" s="59">
        <v>21236</v>
      </c>
    </row>
    <row r="666" spans="1:14" ht="15" x14ac:dyDescent="0.3">
      <c r="A666" s="53" t="s">
        <v>278</v>
      </c>
      <c r="B666" s="53" t="s">
        <v>361</v>
      </c>
      <c r="C666" s="59">
        <v>15484</v>
      </c>
      <c r="D666" s="59">
        <v>0</v>
      </c>
      <c r="E666" s="59">
        <v>0</v>
      </c>
      <c r="F666" s="59">
        <v>0</v>
      </c>
      <c r="G666" s="59">
        <v>0</v>
      </c>
      <c r="H666" s="59">
        <v>15484</v>
      </c>
      <c r="I666" s="59">
        <v>-1000</v>
      </c>
      <c r="J666" s="59">
        <v>14484</v>
      </c>
      <c r="K666" s="59">
        <v>0</v>
      </c>
      <c r="L666" s="59">
        <v>0</v>
      </c>
      <c r="M666" s="59">
        <v>0</v>
      </c>
      <c r="N666" s="59">
        <v>14484</v>
      </c>
    </row>
    <row r="667" spans="1:14" ht="15" x14ac:dyDescent="0.3">
      <c r="A667" s="53" t="s">
        <v>278</v>
      </c>
      <c r="B667" s="53" t="s">
        <v>355</v>
      </c>
      <c r="C667" s="59">
        <v>12193</v>
      </c>
      <c r="D667" s="59">
        <v>0</v>
      </c>
      <c r="E667" s="59">
        <v>0</v>
      </c>
      <c r="F667" s="59">
        <v>0</v>
      </c>
      <c r="G667" s="59">
        <v>0</v>
      </c>
      <c r="H667" s="59">
        <v>12193</v>
      </c>
      <c r="I667" s="59">
        <v>-1000</v>
      </c>
      <c r="J667" s="59">
        <v>11193</v>
      </c>
      <c r="K667" s="59">
        <v>0</v>
      </c>
      <c r="L667" s="59">
        <v>0</v>
      </c>
      <c r="M667" s="59">
        <v>0</v>
      </c>
      <c r="N667" s="59">
        <v>11193</v>
      </c>
    </row>
    <row r="668" spans="1:14" ht="15" x14ac:dyDescent="0.3">
      <c r="A668" s="53" t="s">
        <v>278</v>
      </c>
      <c r="B668" s="53" t="s">
        <v>64</v>
      </c>
      <c r="C668" s="59">
        <v>3221224</v>
      </c>
      <c r="D668" s="59">
        <v>-2852795</v>
      </c>
      <c r="E668" s="59">
        <v>-39865</v>
      </c>
      <c r="F668" s="59">
        <v>0</v>
      </c>
      <c r="G668" s="59">
        <v>0</v>
      </c>
      <c r="H668" s="59">
        <v>328564</v>
      </c>
      <c r="I668" s="59">
        <v>-1000</v>
      </c>
      <c r="J668" s="59">
        <v>327564</v>
      </c>
      <c r="K668" s="59">
        <v>0</v>
      </c>
      <c r="L668" s="59">
        <v>0</v>
      </c>
      <c r="M668" s="59">
        <v>0</v>
      </c>
      <c r="N668" s="59">
        <v>327564</v>
      </c>
    </row>
    <row r="669" spans="1:14" ht="15" x14ac:dyDescent="0.3">
      <c r="A669" s="53" t="s">
        <v>278</v>
      </c>
      <c r="B669" s="53" t="s">
        <v>65</v>
      </c>
      <c r="C669" s="59">
        <v>3196917</v>
      </c>
      <c r="D669" s="59">
        <v>-2676627</v>
      </c>
      <c r="E669" s="59">
        <v>-41224</v>
      </c>
      <c r="F669" s="59">
        <v>0</v>
      </c>
      <c r="G669" s="59">
        <v>0</v>
      </c>
      <c r="H669" s="59">
        <v>479066</v>
      </c>
      <c r="I669" s="59">
        <v>-1000</v>
      </c>
      <c r="J669" s="59">
        <v>478066</v>
      </c>
      <c r="K669" s="59">
        <v>0</v>
      </c>
      <c r="L669" s="59">
        <v>0</v>
      </c>
      <c r="M669" s="59">
        <v>0</v>
      </c>
      <c r="N669" s="59">
        <v>478066</v>
      </c>
    </row>
    <row r="670" spans="1:14" ht="15" x14ac:dyDescent="0.3">
      <c r="A670" s="53" t="s">
        <v>278</v>
      </c>
      <c r="B670" s="53" t="s">
        <v>66</v>
      </c>
      <c r="C670" s="59">
        <v>3674720</v>
      </c>
      <c r="D670" s="59">
        <v>-2668626</v>
      </c>
      <c r="E670" s="59">
        <v>-32202</v>
      </c>
      <c r="F670" s="59">
        <v>0</v>
      </c>
      <c r="G670" s="59">
        <v>0</v>
      </c>
      <c r="H670" s="59">
        <v>973892</v>
      </c>
      <c r="I670" s="59">
        <v>-1000</v>
      </c>
      <c r="J670" s="59">
        <v>972892</v>
      </c>
      <c r="K670" s="59">
        <v>0</v>
      </c>
      <c r="L670" s="59">
        <v>0</v>
      </c>
      <c r="M670" s="59">
        <v>0</v>
      </c>
      <c r="N670" s="59">
        <v>972892</v>
      </c>
    </row>
    <row r="671" spans="1:14" ht="15" x14ac:dyDescent="0.3">
      <c r="A671" s="53" t="s">
        <v>278</v>
      </c>
      <c r="B671" s="53" t="s">
        <v>38</v>
      </c>
      <c r="C671" s="59">
        <v>3578841</v>
      </c>
      <c r="D671" s="59">
        <v>-2822178</v>
      </c>
      <c r="E671" s="59">
        <v>-37557</v>
      </c>
      <c r="F671" s="59">
        <v>0</v>
      </c>
      <c r="G671" s="59">
        <v>0</v>
      </c>
      <c r="H671" s="59">
        <v>719106</v>
      </c>
      <c r="I671" s="59">
        <v>-184451</v>
      </c>
      <c r="J671" s="59">
        <v>534655</v>
      </c>
      <c r="K671" s="59">
        <v>0</v>
      </c>
      <c r="L671" s="59">
        <v>0</v>
      </c>
      <c r="M671" s="59">
        <v>0</v>
      </c>
      <c r="N671" s="59">
        <v>534655</v>
      </c>
    </row>
    <row r="672" spans="1:14" ht="15" x14ac:dyDescent="0.3">
      <c r="A672" s="53" t="s">
        <v>278</v>
      </c>
      <c r="B672" s="53" t="s">
        <v>67</v>
      </c>
      <c r="C672" s="59">
        <v>6628149</v>
      </c>
      <c r="D672" s="59">
        <v>-5591091</v>
      </c>
      <c r="E672" s="59">
        <v>-44311</v>
      </c>
      <c r="F672" s="59">
        <v>-97729</v>
      </c>
      <c r="G672" s="59">
        <v>0</v>
      </c>
      <c r="H672" s="59">
        <v>895018</v>
      </c>
      <c r="I672" s="59">
        <v>-288359</v>
      </c>
      <c r="J672" s="59">
        <v>606659</v>
      </c>
      <c r="K672" s="59">
        <v>1000</v>
      </c>
      <c r="L672" s="59">
        <v>0</v>
      </c>
      <c r="M672" s="59">
        <v>1000</v>
      </c>
      <c r="N672" s="59">
        <v>605659</v>
      </c>
    </row>
    <row r="673" spans="1:14" ht="15" x14ac:dyDescent="0.3">
      <c r="A673" s="53" t="s">
        <v>278</v>
      </c>
      <c r="B673" s="53" t="s">
        <v>68</v>
      </c>
      <c r="C673" s="59">
        <v>16676742</v>
      </c>
      <c r="D673" s="59">
        <v>-6532467</v>
      </c>
      <c r="E673" s="59">
        <v>-37375</v>
      </c>
      <c r="F673" s="59">
        <v>-363299</v>
      </c>
      <c r="G673" s="59">
        <v>0</v>
      </c>
      <c r="H673" s="59">
        <v>9743601</v>
      </c>
      <c r="I673" s="59">
        <v>-3136370</v>
      </c>
      <c r="J673" s="59">
        <v>6607231</v>
      </c>
      <c r="K673" s="59">
        <v>0</v>
      </c>
      <c r="L673" s="59">
        <v>0</v>
      </c>
      <c r="M673" s="59">
        <v>0</v>
      </c>
      <c r="N673" s="59">
        <v>6607231</v>
      </c>
    </row>
    <row r="674" spans="1:14" ht="15" x14ac:dyDescent="0.3">
      <c r="A674" s="53" t="s">
        <v>278</v>
      </c>
      <c r="B674" s="53" t="s">
        <v>69</v>
      </c>
      <c r="C674" s="59">
        <v>22146668</v>
      </c>
      <c r="D674" s="59">
        <v>-10134017</v>
      </c>
      <c r="E674" s="59">
        <v>-43325</v>
      </c>
      <c r="F674" s="59">
        <v>-134341</v>
      </c>
      <c r="G674" s="59">
        <v>0</v>
      </c>
      <c r="H674" s="59">
        <v>11834985</v>
      </c>
      <c r="I674" s="59">
        <v>-3552077</v>
      </c>
      <c r="J674" s="59">
        <v>8282908</v>
      </c>
      <c r="K674" s="59">
        <v>0</v>
      </c>
      <c r="L674" s="59">
        <v>0</v>
      </c>
      <c r="M674" s="59">
        <v>0</v>
      </c>
      <c r="N674" s="59">
        <v>8282908</v>
      </c>
    </row>
    <row r="675" spans="1:14" ht="15" x14ac:dyDescent="0.3">
      <c r="A675" s="53" t="s">
        <v>278</v>
      </c>
      <c r="B675" s="53" t="s">
        <v>70</v>
      </c>
      <c r="C675" s="59">
        <v>228382454</v>
      </c>
      <c r="D675" s="59">
        <v>-79406807</v>
      </c>
      <c r="E675" s="59">
        <v>-33385</v>
      </c>
      <c r="F675" s="59">
        <v>-4125614</v>
      </c>
      <c r="G675" s="59">
        <v>0</v>
      </c>
      <c r="H675" s="59">
        <v>144816648</v>
      </c>
      <c r="I675" s="59">
        <v>-107778755</v>
      </c>
      <c r="J675" s="59">
        <v>37037893</v>
      </c>
      <c r="K675" s="59">
        <v>0</v>
      </c>
      <c r="L675" s="59">
        <v>0</v>
      </c>
      <c r="M675" s="59">
        <v>0</v>
      </c>
      <c r="N675" s="59">
        <v>37037893</v>
      </c>
    </row>
    <row r="676" spans="1:14" ht="15" x14ac:dyDescent="0.3">
      <c r="A676" s="53" t="s">
        <v>278</v>
      </c>
      <c r="B676" s="53" t="s">
        <v>71</v>
      </c>
      <c r="C676" s="59">
        <v>265850025</v>
      </c>
      <c r="D676" s="59">
        <v>-96084813</v>
      </c>
      <c r="E676" s="59">
        <v>-36906</v>
      </c>
      <c r="F676" s="59">
        <v>-4711185</v>
      </c>
      <c r="G676" s="59">
        <v>0</v>
      </c>
      <c r="H676" s="59">
        <v>165017121</v>
      </c>
      <c r="I676" s="59">
        <v>-137436831</v>
      </c>
      <c r="J676" s="59">
        <v>27580290</v>
      </c>
      <c r="K676" s="59">
        <v>0</v>
      </c>
      <c r="L676" s="59">
        <v>0</v>
      </c>
      <c r="M676" s="59">
        <v>0</v>
      </c>
      <c r="N676" s="59">
        <v>27580290</v>
      </c>
    </row>
    <row r="677" spans="1:14" ht="15" x14ac:dyDescent="0.3">
      <c r="A677" s="53" t="s">
        <v>278</v>
      </c>
      <c r="B677" s="53" t="s">
        <v>39</v>
      </c>
      <c r="C677" s="59">
        <v>271349003</v>
      </c>
      <c r="D677" s="59">
        <v>-96870719</v>
      </c>
      <c r="E677" s="59">
        <v>-42191</v>
      </c>
      <c r="F677" s="59">
        <v>-5902508</v>
      </c>
      <c r="G677" s="59">
        <v>0</v>
      </c>
      <c r="H677" s="59">
        <v>168533585</v>
      </c>
      <c r="I677" s="59">
        <v>-150700314</v>
      </c>
      <c r="J677" s="59">
        <v>17833271</v>
      </c>
      <c r="K677" s="59">
        <v>0</v>
      </c>
      <c r="L677" s="59">
        <v>0</v>
      </c>
      <c r="M677" s="59">
        <v>0</v>
      </c>
      <c r="N677" s="59">
        <v>17833271</v>
      </c>
    </row>
    <row r="678" spans="1:14" ht="15" x14ac:dyDescent="0.3">
      <c r="A678" s="53" t="s">
        <v>278</v>
      </c>
      <c r="B678" s="53" t="s">
        <v>40</v>
      </c>
      <c r="C678" s="59">
        <v>268351160</v>
      </c>
      <c r="D678" s="59">
        <v>-11457236</v>
      </c>
      <c r="E678" s="59">
        <v>0</v>
      </c>
      <c r="F678" s="59">
        <v>0</v>
      </c>
      <c r="G678" s="59">
        <v>0</v>
      </c>
      <c r="H678" s="59">
        <v>256893924</v>
      </c>
      <c r="I678" s="59">
        <v>-175216847</v>
      </c>
      <c r="J678" s="59">
        <v>81677077</v>
      </c>
      <c r="K678" s="59">
        <v>0</v>
      </c>
      <c r="L678" s="59">
        <v>0</v>
      </c>
      <c r="M678" s="59">
        <v>0</v>
      </c>
      <c r="N678" s="59">
        <v>81677077</v>
      </c>
    </row>
    <row r="679" spans="1:14" ht="15" x14ac:dyDescent="0.3">
      <c r="A679" s="53" t="s">
        <v>278</v>
      </c>
      <c r="B679" s="53" t="s">
        <v>41</v>
      </c>
      <c r="C679" s="59">
        <v>261884174</v>
      </c>
      <c r="D679" s="59">
        <v>-4777465</v>
      </c>
      <c r="E679" s="59">
        <v>0</v>
      </c>
      <c r="F679" s="59">
        <v>0</v>
      </c>
      <c r="G679" s="59">
        <v>0</v>
      </c>
      <c r="H679" s="59">
        <v>257106709</v>
      </c>
      <c r="I679" s="59">
        <v>-181188759</v>
      </c>
      <c r="J679" s="59">
        <v>75917950</v>
      </c>
      <c r="K679" s="59">
        <v>0</v>
      </c>
      <c r="L679" s="59">
        <v>0</v>
      </c>
      <c r="M679" s="59">
        <v>0</v>
      </c>
      <c r="N679" s="59">
        <v>75917950</v>
      </c>
    </row>
    <row r="680" spans="1:14" ht="15" x14ac:dyDescent="0.3">
      <c r="A680" s="53" t="s">
        <v>278</v>
      </c>
      <c r="B680" s="53" t="s">
        <v>42</v>
      </c>
      <c r="C680" s="59">
        <v>236091083</v>
      </c>
      <c r="D680" s="59">
        <v>-4747869</v>
      </c>
      <c r="E680" s="59">
        <v>0</v>
      </c>
      <c r="F680" s="59">
        <v>0</v>
      </c>
      <c r="G680" s="59">
        <v>0</v>
      </c>
      <c r="H680" s="59">
        <v>231343214</v>
      </c>
      <c r="I680" s="59">
        <v>-180663161</v>
      </c>
      <c r="J680" s="59">
        <v>50680053</v>
      </c>
      <c r="K680" s="59">
        <v>0</v>
      </c>
      <c r="L680" s="59">
        <v>0</v>
      </c>
      <c r="M680" s="59">
        <v>0</v>
      </c>
      <c r="N680" s="59">
        <v>50680053</v>
      </c>
    </row>
    <row r="681" spans="1:14" ht="15" x14ac:dyDescent="0.3">
      <c r="A681" s="53" t="s">
        <v>278</v>
      </c>
      <c r="B681" s="53" t="s">
        <v>43</v>
      </c>
      <c r="C681" s="59">
        <v>173386884</v>
      </c>
      <c r="D681" s="59">
        <v>-197520</v>
      </c>
      <c r="E681" s="59">
        <v>0</v>
      </c>
      <c r="F681" s="59">
        <v>0</v>
      </c>
      <c r="G681" s="59">
        <v>0</v>
      </c>
      <c r="H681" s="59">
        <v>173189364</v>
      </c>
      <c r="I681" s="59">
        <v>-139389904</v>
      </c>
      <c r="J681" s="59">
        <v>33799460</v>
      </c>
      <c r="K681" s="59">
        <v>0</v>
      </c>
      <c r="L681" s="59">
        <v>0</v>
      </c>
      <c r="M681" s="59">
        <v>0</v>
      </c>
      <c r="N681" s="59">
        <v>33799460</v>
      </c>
    </row>
    <row r="682" spans="1:14" ht="15" x14ac:dyDescent="0.3">
      <c r="A682" s="53" t="s">
        <v>278</v>
      </c>
      <c r="B682" s="53" t="s">
        <v>44</v>
      </c>
      <c r="C682" s="59">
        <v>178752220</v>
      </c>
      <c r="D682" s="59">
        <v>-179927</v>
      </c>
      <c r="E682" s="59">
        <v>0</v>
      </c>
      <c r="F682" s="59">
        <v>0</v>
      </c>
      <c r="G682" s="59">
        <v>0</v>
      </c>
      <c r="H682" s="59">
        <v>178572293</v>
      </c>
      <c r="I682" s="59">
        <v>-149988236</v>
      </c>
      <c r="J682" s="59">
        <v>28584057</v>
      </c>
      <c r="K682" s="59">
        <v>0</v>
      </c>
      <c r="L682" s="59">
        <v>0</v>
      </c>
      <c r="M682" s="59">
        <v>0</v>
      </c>
      <c r="N682" s="59">
        <v>28584057</v>
      </c>
    </row>
    <row r="683" spans="1:14" ht="15" x14ac:dyDescent="0.3">
      <c r="A683" s="53" t="s">
        <v>278</v>
      </c>
      <c r="B683" s="53" t="s">
        <v>45</v>
      </c>
      <c r="C683" s="59">
        <v>99041190</v>
      </c>
      <c r="D683" s="59">
        <v>-56444</v>
      </c>
      <c r="E683" s="59">
        <v>0</v>
      </c>
      <c r="F683" s="59">
        <v>0</v>
      </c>
      <c r="G683" s="59">
        <v>0</v>
      </c>
      <c r="H683" s="59">
        <v>98984746</v>
      </c>
      <c r="I683" s="59">
        <v>-88044270</v>
      </c>
      <c r="J683" s="59">
        <v>10940476</v>
      </c>
      <c r="K683" s="59">
        <v>0</v>
      </c>
      <c r="L683" s="59">
        <v>0</v>
      </c>
      <c r="M683" s="59">
        <v>0</v>
      </c>
      <c r="N683" s="59">
        <v>10940476</v>
      </c>
    </row>
    <row r="684" spans="1:14" ht="15" x14ac:dyDescent="0.3">
      <c r="A684" s="53" t="s">
        <v>276</v>
      </c>
      <c r="B684" s="53" t="s">
        <v>46</v>
      </c>
      <c r="C684" s="59">
        <v>32040</v>
      </c>
      <c r="D684" s="59">
        <v>-881</v>
      </c>
      <c r="E684" s="59">
        <v>0</v>
      </c>
      <c r="F684" s="59">
        <v>0</v>
      </c>
      <c r="G684" s="59">
        <v>0</v>
      </c>
      <c r="H684" s="59">
        <v>31159</v>
      </c>
      <c r="I684" s="59">
        <v>-31159</v>
      </c>
      <c r="J684" s="59">
        <v>0</v>
      </c>
      <c r="K684" s="59">
        <v>0</v>
      </c>
      <c r="L684" s="59">
        <v>0</v>
      </c>
      <c r="M684" s="59">
        <v>0</v>
      </c>
      <c r="N684" s="59">
        <v>0</v>
      </c>
    </row>
    <row r="685" spans="1:14" ht="15" x14ac:dyDescent="0.3">
      <c r="A685" s="53" t="s">
        <v>276</v>
      </c>
      <c r="B685" s="53" t="s">
        <v>47</v>
      </c>
      <c r="C685" s="59">
        <v>80081</v>
      </c>
      <c r="D685" s="59">
        <v>-6310</v>
      </c>
      <c r="E685" s="59">
        <v>0</v>
      </c>
      <c r="F685" s="59">
        <v>0</v>
      </c>
      <c r="G685" s="59">
        <v>0</v>
      </c>
      <c r="H685" s="59">
        <v>73771</v>
      </c>
      <c r="I685" s="59">
        <v>-73771</v>
      </c>
      <c r="J685" s="59">
        <v>0</v>
      </c>
      <c r="K685" s="59">
        <v>0</v>
      </c>
      <c r="L685" s="59">
        <v>0</v>
      </c>
      <c r="M685" s="59">
        <v>0</v>
      </c>
      <c r="N685" s="59">
        <v>0</v>
      </c>
    </row>
    <row r="686" spans="1:14" ht="15" x14ac:dyDescent="0.3">
      <c r="A686" s="53" t="s">
        <v>276</v>
      </c>
      <c r="B686" s="53" t="s">
        <v>48</v>
      </c>
      <c r="C686" s="59">
        <v>22978</v>
      </c>
      <c r="D686" s="59">
        <v>-265</v>
      </c>
      <c r="E686" s="59">
        <v>0</v>
      </c>
      <c r="F686" s="59">
        <v>0</v>
      </c>
      <c r="G686" s="59">
        <v>0</v>
      </c>
      <c r="H686" s="59">
        <v>22713</v>
      </c>
      <c r="I686" s="59">
        <v>-22713</v>
      </c>
      <c r="J686" s="59">
        <v>0</v>
      </c>
      <c r="K686" s="59">
        <v>0</v>
      </c>
      <c r="L686" s="59">
        <v>0</v>
      </c>
      <c r="M686" s="59">
        <v>0</v>
      </c>
      <c r="N686" s="59">
        <v>0</v>
      </c>
    </row>
    <row r="687" spans="1:14" ht="15" x14ac:dyDescent="0.3">
      <c r="A687" s="53" t="s">
        <v>276</v>
      </c>
      <c r="B687" s="53" t="s">
        <v>49</v>
      </c>
      <c r="C687" s="59">
        <v>5759</v>
      </c>
      <c r="D687" s="59">
        <v>0</v>
      </c>
      <c r="E687" s="59">
        <v>0</v>
      </c>
      <c r="F687" s="59">
        <v>0</v>
      </c>
      <c r="G687" s="59">
        <v>0</v>
      </c>
      <c r="H687" s="59">
        <v>5759</v>
      </c>
      <c r="I687" s="59">
        <v>-5759</v>
      </c>
      <c r="J687" s="59">
        <v>0</v>
      </c>
      <c r="K687" s="59">
        <v>0</v>
      </c>
      <c r="L687" s="59">
        <v>0</v>
      </c>
      <c r="M687" s="59">
        <v>0</v>
      </c>
      <c r="N687" s="59">
        <v>0</v>
      </c>
    </row>
    <row r="688" spans="1:14" ht="15" x14ac:dyDescent="0.3">
      <c r="A688" s="53" t="s">
        <v>276</v>
      </c>
      <c r="B688" s="53" t="s">
        <v>50</v>
      </c>
      <c r="C688" s="59">
        <v>2764</v>
      </c>
      <c r="D688" s="59">
        <v>0</v>
      </c>
      <c r="E688" s="59">
        <v>0</v>
      </c>
      <c r="F688" s="59">
        <v>0</v>
      </c>
      <c r="G688" s="59">
        <v>0</v>
      </c>
      <c r="H688" s="59">
        <v>2764</v>
      </c>
      <c r="I688" s="59">
        <v>-2764</v>
      </c>
      <c r="J688" s="59">
        <v>0</v>
      </c>
      <c r="K688" s="59">
        <v>0</v>
      </c>
      <c r="L688" s="59">
        <v>0</v>
      </c>
      <c r="M688" s="59">
        <v>0</v>
      </c>
      <c r="N688" s="59">
        <v>0</v>
      </c>
    </row>
    <row r="689" spans="1:14" ht="15" x14ac:dyDescent="0.3">
      <c r="A689" s="53" t="s">
        <v>276</v>
      </c>
      <c r="B689" s="53" t="s">
        <v>51</v>
      </c>
      <c r="C689" s="59">
        <v>6697</v>
      </c>
      <c r="D689" s="59">
        <v>0</v>
      </c>
      <c r="E689" s="59">
        <v>0</v>
      </c>
      <c r="F689" s="59">
        <v>0</v>
      </c>
      <c r="G689" s="59">
        <v>0</v>
      </c>
      <c r="H689" s="59">
        <v>6697</v>
      </c>
      <c r="I689" s="59">
        <v>-6697</v>
      </c>
      <c r="J689" s="59">
        <v>0</v>
      </c>
      <c r="K689" s="59">
        <v>0</v>
      </c>
      <c r="L689" s="59">
        <v>0</v>
      </c>
      <c r="M689" s="59">
        <v>0</v>
      </c>
      <c r="N689" s="59">
        <v>0</v>
      </c>
    </row>
    <row r="690" spans="1:14" ht="15" x14ac:dyDescent="0.3">
      <c r="A690" s="53" t="s">
        <v>276</v>
      </c>
      <c r="B690" s="53" t="s">
        <v>52</v>
      </c>
      <c r="C690" s="59">
        <v>12832</v>
      </c>
      <c r="D690" s="59">
        <v>0</v>
      </c>
      <c r="E690" s="59">
        <v>0</v>
      </c>
      <c r="F690" s="59">
        <v>0</v>
      </c>
      <c r="G690" s="59">
        <v>0</v>
      </c>
      <c r="H690" s="59">
        <v>12832</v>
      </c>
      <c r="I690" s="59">
        <v>-12832</v>
      </c>
      <c r="J690" s="59">
        <v>0</v>
      </c>
      <c r="K690" s="59">
        <v>0</v>
      </c>
      <c r="L690" s="59">
        <v>0</v>
      </c>
      <c r="M690" s="59">
        <v>0</v>
      </c>
      <c r="N690" s="59">
        <v>0</v>
      </c>
    </row>
    <row r="691" spans="1:14" ht="15" x14ac:dyDescent="0.3">
      <c r="A691" s="53" t="s">
        <v>275</v>
      </c>
      <c r="B691" s="53" t="s">
        <v>382</v>
      </c>
      <c r="C691" s="59">
        <v>10313</v>
      </c>
      <c r="D691" s="59">
        <v>0</v>
      </c>
      <c r="E691" s="59">
        <v>0</v>
      </c>
      <c r="F691" s="59">
        <v>0</v>
      </c>
      <c r="G691" s="59">
        <v>0</v>
      </c>
      <c r="H691" s="59">
        <v>10313</v>
      </c>
      <c r="I691" s="59">
        <v>0</v>
      </c>
      <c r="J691" s="59">
        <v>10313</v>
      </c>
      <c r="K691" s="59">
        <v>0</v>
      </c>
      <c r="L691" s="59">
        <v>0</v>
      </c>
      <c r="M691" s="59">
        <v>0</v>
      </c>
      <c r="N691" s="59">
        <v>10313</v>
      </c>
    </row>
    <row r="692" spans="1:14" ht="15" x14ac:dyDescent="0.3">
      <c r="A692" s="53" t="s">
        <v>275</v>
      </c>
      <c r="B692" s="53" t="s">
        <v>383</v>
      </c>
      <c r="C692" s="59">
        <v>8864</v>
      </c>
      <c r="D692" s="59">
        <v>0</v>
      </c>
      <c r="E692" s="59">
        <v>0</v>
      </c>
      <c r="F692" s="59">
        <v>0</v>
      </c>
      <c r="G692" s="59">
        <v>0</v>
      </c>
      <c r="H692" s="59">
        <v>8864</v>
      </c>
      <c r="I692" s="59">
        <v>-1000</v>
      </c>
      <c r="J692" s="59">
        <v>7864</v>
      </c>
      <c r="K692" s="59">
        <v>0</v>
      </c>
      <c r="L692" s="59">
        <v>0</v>
      </c>
      <c r="M692" s="59">
        <v>0</v>
      </c>
      <c r="N692" s="59">
        <v>7864</v>
      </c>
    </row>
    <row r="693" spans="1:14" ht="15" x14ac:dyDescent="0.3">
      <c r="A693" s="53" t="s">
        <v>275</v>
      </c>
      <c r="B693" s="53" t="s">
        <v>363</v>
      </c>
      <c r="C693" s="59">
        <v>9662</v>
      </c>
      <c r="D693" s="59">
        <v>0</v>
      </c>
      <c r="E693" s="59">
        <v>0</v>
      </c>
      <c r="F693" s="59">
        <v>0</v>
      </c>
      <c r="G693" s="59">
        <v>0</v>
      </c>
      <c r="H693" s="59">
        <v>9662</v>
      </c>
      <c r="I693" s="59">
        <v>-1000</v>
      </c>
      <c r="J693" s="59">
        <v>8662</v>
      </c>
      <c r="K693" s="59">
        <v>0</v>
      </c>
      <c r="L693" s="59">
        <v>0</v>
      </c>
      <c r="M693" s="59">
        <v>0</v>
      </c>
      <c r="N693" s="59">
        <v>8662</v>
      </c>
    </row>
    <row r="694" spans="1:14" ht="15" x14ac:dyDescent="0.3">
      <c r="A694" s="53" t="s">
        <v>275</v>
      </c>
      <c r="B694" s="53" t="s">
        <v>361</v>
      </c>
      <c r="C694" s="59">
        <v>48265</v>
      </c>
      <c r="D694" s="59">
        <v>-16149</v>
      </c>
      <c r="E694" s="59">
        <v>0</v>
      </c>
      <c r="F694" s="59">
        <v>0</v>
      </c>
      <c r="G694" s="59">
        <v>0</v>
      </c>
      <c r="H694" s="59">
        <v>32116</v>
      </c>
      <c r="I694" s="59">
        <v>-1000</v>
      </c>
      <c r="J694" s="59">
        <v>31116</v>
      </c>
      <c r="K694" s="59">
        <v>0</v>
      </c>
      <c r="L694" s="59">
        <v>0</v>
      </c>
      <c r="M694" s="59">
        <v>0</v>
      </c>
      <c r="N694" s="59">
        <v>31116</v>
      </c>
    </row>
    <row r="695" spans="1:14" ht="15" x14ac:dyDescent="0.3">
      <c r="A695" s="53" t="s">
        <v>275</v>
      </c>
      <c r="B695" s="53" t="s">
        <v>355</v>
      </c>
      <c r="C695" s="59">
        <v>16225</v>
      </c>
      <c r="D695" s="59">
        <v>0</v>
      </c>
      <c r="E695" s="59">
        <v>0</v>
      </c>
      <c r="F695" s="59">
        <v>0</v>
      </c>
      <c r="G695" s="59">
        <v>0</v>
      </c>
      <c r="H695" s="59">
        <v>16225</v>
      </c>
      <c r="I695" s="59">
        <v>-1000</v>
      </c>
      <c r="J695" s="59">
        <v>15225</v>
      </c>
      <c r="K695" s="59">
        <v>0</v>
      </c>
      <c r="L695" s="59">
        <v>0</v>
      </c>
      <c r="M695" s="59">
        <v>0</v>
      </c>
      <c r="N695" s="59">
        <v>15225</v>
      </c>
    </row>
    <row r="696" spans="1:14" ht="15" x14ac:dyDescent="0.3">
      <c r="A696" s="53" t="s">
        <v>275</v>
      </c>
      <c r="B696" s="53" t="s">
        <v>64</v>
      </c>
      <c r="C696" s="59">
        <v>47272</v>
      </c>
      <c r="D696" s="59">
        <v>0</v>
      </c>
      <c r="E696" s="59">
        <v>0</v>
      </c>
      <c r="F696" s="59">
        <v>0</v>
      </c>
      <c r="G696" s="59">
        <v>0</v>
      </c>
      <c r="H696" s="59">
        <v>47272</v>
      </c>
      <c r="I696" s="59">
        <v>-1000</v>
      </c>
      <c r="J696" s="59">
        <v>46272</v>
      </c>
      <c r="K696" s="59">
        <v>0</v>
      </c>
      <c r="L696" s="59">
        <v>0</v>
      </c>
      <c r="M696" s="59">
        <v>0</v>
      </c>
      <c r="N696" s="59">
        <v>46272</v>
      </c>
    </row>
    <row r="697" spans="1:14" ht="15" x14ac:dyDescent="0.3">
      <c r="A697" s="53" t="s">
        <v>275</v>
      </c>
      <c r="B697" s="53" t="s">
        <v>65</v>
      </c>
      <c r="C697" s="59">
        <v>44363</v>
      </c>
      <c r="D697" s="59">
        <v>0</v>
      </c>
      <c r="E697" s="59">
        <v>0</v>
      </c>
      <c r="F697" s="59">
        <v>0</v>
      </c>
      <c r="G697" s="59">
        <v>0</v>
      </c>
      <c r="H697" s="59">
        <v>44363</v>
      </c>
      <c r="I697" s="59">
        <v>-1000</v>
      </c>
      <c r="J697" s="59">
        <v>43363</v>
      </c>
      <c r="K697" s="59">
        <v>0</v>
      </c>
      <c r="L697" s="59">
        <v>0</v>
      </c>
      <c r="M697" s="59">
        <v>0</v>
      </c>
      <c r="N697" s="59">
        <v>43363</v>
      </c>
    </row>
    <row r="698" spans="1:14" ht="15" x14ac:dyDescent="0.3">
      <c r="A698" s="53" t="s">
        <v>275</v>
      </c>
      <c r="B698" s="53" t="s">
        <v>66</v>
      </c>
      <c r="C698" s="59">
        <v>138292</v>
      </c>
      <c r="D698" s="59">
        <v>-20291</v>
      </c>
      <c r="E698" s="59">
        <v>0</v>
      </c>
      <c r="F698" s="59">
        <v>0</v>
      </c>
      <c r="G698" s="59">
        <v>0</v>
      </c>
      <c r="H698" s="59">
        <v>118001</v>
      </c>
      <c r="I698" s="59">
        <v>-1000</v>
      </c>
      <c r="J698" s="59">
        <v>117001</v>
      </c>
      <c r="K698" s="59">
        <v>0</v>
      </c>
      <c r="L698" s="59">
        <v>0</v>
      </c>
      <c r="M698" s="59">
        <v>0</v>
      </c>
      <c r="N698" s="59">
        <v>117001</v>
      </c>
    </row>
    <row r="699" spans="1:14" ht="15" x14ac:dyDescent="0.3">
      <c r="A699" s="53" t="s">
        <v>275</v>
      </c>
      <c r="B699" s="53" t="s">
        <v>38</v>
      </c>
      <c r="C699" s="59">
        <v>141419</v>
      </c>
      <c r="D699" s="59">
        <v>-21852</v>
      </c>
      <c r="E699" s="59">
        <v>0</v>
      </c>
      <c r="F699" s="59">
        <v>0</v>
      </c>
      <c r="G699" s="59">
        <v>0</v>
      </c>
      <c r="H699" s="59">
        <v>119567</v>
      </c>
      <c r="I699" s="59">
        <v>-26708</v>
      </c>
      <c r="J699" s="59">
        <v>92859</v>
      </c>
      <c r="K699" s="59">
        <v>0</v>
      </c>
      <c r="L699" s="59">
        <v>0</v>
      </c>
      <c r="M699" s="59">
        <v>0</v>
      </c>
      <c r="N699" s="59">
        <v>92859</v>
      </c>
    </row>
    <row r="700" spans="1:14" ht="15" x14ac:dyDescent="0.3">
      <c r="A700" s="53" t="s">
        <v>275</v>
      </c>
      <c r="B700" s="53" t="s">
        <v>67</v>
      </c>
      <c r="C700" s="59">
        <v>174875</v>
      </c>
      <c r="D700" s="59">
        <v>-36206</v>
      </c>
      <c r="E700" s="59">
        <v>0</v>
      </c>
      <c r="F700" s="59">
        <v>0</v>
      </c>
      <c r="G700" s="59">
        <v>0</v>
      </c>
      <c r="H700" s="59">
        <v>138669</v>
      </c>
      <c r="I700" s="59">
        <v>-26866</v>
      </c>
      <c r="J700" s="59">
        <v>111803</v>
      </c>
      <c r="K700" s="59">
        <v>0</v>
      </c>
      <c r="L700" s="59">
        <v>0</v>
      </c>
      <c r="M700" s="59">
        <v>0</v>
      </c>
      <c r="N700" s="59">
        <v>111803</v>
      </c>
    </row>
    <row r="701" spans="1:14" ht="15" x14ac:dyDescent="0.3">
      <c r="A701" s="53" t="s">
        <v>275</v>
      </c>
      <c r="B701" s="53" t="s">
        <v>68</v>
      </c>
      <c r="C701" s="59">
        <v>1058395</v>
      </c>
      <c r="D701" s="59">
        <v>-11467</v>
      </c>
      <c r="E701" s="59">
        <v>0</v>
      </c>
      <c r="F701" s="59">
        <v>0</v>
      </c>
      <c r="G701" s="59">
        <v>0</v>
      </c>
      <c r="H701" s="59">
        <v>1046928</v>
      </c>
      <c r="I701" s="59">
        <v>-447482</v>
      </c>
      <c r="J701" s="59">
        <v>599446</v>
      </c>
      <c r="K701" s="59">
        <v>0</v>
      </c>
      <c r="L701" s="59">
        <v>0</v>
      </c>
      <c r="M701" s="59">
        <v>0</v>
      </c>
      <c r="N701" s="59">
        <v>599446</v>
      </c>
    </row>
    <row r="702" spans="1:14" ht="15" x14ac:dyDescent="0.3">
      <c r="A702" s="53" t="s">
        <v>275</v>
      </c>
      <c r="B702" s="53" t="s">
        <v>69</v>
      </c>
      <c r="C702" s="59">
        <v>666995</v>
      </c>
      <c r="D702" s="59">
        <v>-7986</v>
      </c>
      <c r="E702" s="59">
        <v>0</v>
      </c>
      <c r="F702" s="59">
        <v>0</v>
      </c>
      <c r="G702" s="59">
        <v>0</v>
      </c>
      <c r="H702" s="59">
        <v>659009</v>
      </c>
      <c r="I702" s="59">
        <v>-215541</v>
      </c>
      <c r="J702" s="59">
        <v>443468</v>
      </c>
      <c r="K702" s="59">
        <v>0</v>
      </c>
      <c r="L702" s="59">
        <v>0</v>
      </c>
      <c r="M702" s="59">
        <v>0</v>
      </c>
      <c r="N702" s="59">
        <v>443468</v>
      </c>
    </row>
    <row r="703" spans="1:14" ht="15" x14ac:dyDescent="0.3">
      <c r="A703" s="53" t="s">
        <v>275</v>
      </c>
      <c r="B703" s="53" t="s">
        <v>70</v>
      </c>
      <c r="C703" s="59">
        <v>3066303</v>
      </c>
      <c r="D703" s="59">
        <v>-1598661</v>
      </c>
      <c r="E703" s="59">
        <v>0</v>
      </c>
      <c r="F703" s="59">
        <v>0</v>
      </c>
      <c r="G703" s="59">
        <v>0</v>
      </c>
      <c r="H703" s="59">
        <v>1467642</v>
      </c>
      <c r="I703" s="59">
        <v>-867256</v>
      </c>
      <c r="J703" s="59">
        <v>600386</v>
      </c>
      <c r="K703" s="59">
        <v>0</v>
      </c>
      <c r="L703" s="59">
        <v>0</v>
      </c>
      <c r="M703" s="59">
        <v>0</v>
      </c>
      <c r="N703" s="59">
        <v>600386</v>
      </c>
    </row>
    <row r="704" spans="1:14" ht="15" x14ac:dyDescent="0.3">
      <c r="A704" s="53" t="s">
        <v>275</v>
      </c>
      <c r="B704" s="53" t="s">
        <v>71</v>
      </c>
      <c r="C704" s="59">
        <v>7330874</v>
      </c>
      <c r="D704" s="59">
        <v>-720142</v>
      </c>
      <c r="E704" s="59">
        <v>0</v>
      </c>
      <c r="F704" s="59">
        <v>0</v>
      </c>
      <c r="G704" s="59">
        <v>0</v>
      </c>
      <c r="H704" s="59">
        <v>6610732</v>
      </c>
      <c r="I704" s="59">
        <v>-4973496</v>
      </c>
      <c r="J704" s="59">
        <v>1637236</v>
      </c>
      <c r="K704" s="59">
        <v>0</v>
      </c>
      <c r="L704" s="59">
        <v>0</v>
      </c>
      <c r="M704" s="59">
        <v>0</v>
      </c>
      <c r="N704" s="59">
        <v>1637236</v>
      </c>
    </row>
    <row r="705" spans="1:14" ht="15" x14ac:dyDescent="0.3">
      <c r="A705" s="53" t="s">
        <v>275</v>
      </c>
      <c r="B705" s="53" t="s">
        <v>39</v>
      </c>
      <c r="C705" s="59">
        <v>7583813</v>
      </c>
      <c r="D705" s="59">
        <v>-142321</v>
      </c>
      <c r="E705" s="59">
        <v>0</v>
      </c>
      <c r="F705" s="59">
        <v>0</v>
      </c>
      <c r="G705" s="59">
        <v>0</v>
      </c>
      <c r="H705" s="59">
        <v>7441492</v>
      </c>
      <c r="I705" s="59">
        <v>-5709338</v>
      </c>
      <c r="J705" s="59">
        <v>1732154</v>
      </c>
      <c r="K705" s="59">
        <v>0</v>
      </c>
      <c r="L705" s="59">
        <v>0</v>
      </c>
      <c r="M705" s="59">
        <v>0</v>
      </c>
      <c r="N705" s="59">
        <v>1732154</v>
      </c>
    </row>
    <row r="706" spans="1:14" ht="15" x14ac:dyDescent="0.3">
      <c r="A706" s="53" t="s">
        <v>275</v>
      </c>
      <c r="B706" s="53" t="s">
        <v>40</v>
      </c>
      <c r="C706" s="59">
        <v>8162423</v>
      </c>
      <c r="D706" s="59">
        <v>-28964</v>
      </c>
      <c r="E706" s="59">
        <v>0</v>
      </c>
      <c r="F706" s="59">
        <v>0</v>
      </c>
      <c r="G706" s="59">
        <v>0</v>
      </c>
      <c r="H706" s="59">
        <v>8133459</v>
      </c>
      <c r="I706" s="59">
        <v>-7007725</v>
      </c>
      <c r="J706" s="59">
        <v>1125734</v>
      </c>
      <c r="K706" s="59">
        <v>0</v>
      </c>
      <c r="L706" s="59">
        <v>0</v>
      </c>
      <c r="M706" s="59">
        <v>0</v>
      </c>
      <c r="N706" s="59">
        <v>1125734</v>
      </c>
    </row>
    <row r="707" spans="1:14" ht="15" x14ac:dyDescent="0.3">
      <c r="A707" s="53" t="s">
        <v>275</v>
      </c>
      <c r="B707" s="53" t="s">
        <v>41</v>
      </c>
      <c r="C707" s="59">
        <v>8670360</v>
      </c>
      <c r="D707" s="59">
        <v>-15634</v>
      </c>
      <c r="E707" s="59">
        <v>0</v>
      </c>
      <c r="F707" s="59">
        <v>0</v>
      </c>
      <c r="G707" s="59">
        <v>0</v>
      </c>
      <c r="H707" s="59">
        <v>8654726</v>
      </c>
      <c r="I707" s="59">
        <v>-7222351</v>
      </c>
      <c r="J707" s="59">
        <v>1432375</v>
      </c>
      <c r="K707" s="59">
        <v>1233</v>
      </c>
      <c r="L707" s="59">
        <v>0</v>
      </c>
      <c r="M707" s="59">
        <v>1233</v>
      </c>
      <c r="N707" s="59">
        <v>1431142</v>
      </c>
    </row>
    <row r="708" spans="1:14" ht="15" x14ac:dyDescent="0.3">
      <c r="A708" s="53" t="s">
        <v>275</v>
      </c>
      <c r="B708" s="53" t="s">
        <v>42</v>
      </c>
      <c r="C708" s="59">
        <v>9308038</v>
      </c>
      <c r="D708" s="59">
        <v>-165295</v>
      </c>
      <c r="E708" s="59">
        <v>0</v>
      </c>
      <c r="F708" s="59">
        <v>0</v>
      </c>
      <c r="G708" s="59">
        <v>0</v>
      </c>
      <c r="H708" s="59">
        <v>9142743</v>
      </c>
      <c r="I708" s="59">
        <v>-7632371</v>
      </c>
      <c r="J708" s="59">
        <v>1510372</v>
      </c>
      <c r="K708" s="59">
        <v>1</v>
      </c>
      <c r="L708" s="59">
        <v>0</v>
      </c>
      <c r="M708" s="59">
        <v>1</v>
      </c>
      <c r="N708" s="59">
        <v>1510371</v>
      </c>
    </row>
    <row r="709" spans="1:14" ht="15" x14ac:dyDescent="0.3">
      <c r="A709" s="53" t="s">
        <v>275</v>
      </c>
      <c r="B709" s="53" t="s">
        <v>43</v>
      </c>
      <c r="C709" s="59">
        <v>8205651</v>
      </c>
      <c r="D709" s="59">
        <v>-155919</v>
      </c>
      <c r="E709" s="59">
        <v>0</v>
      </c>
      <c r="F709" s="59">
        <v>0</v>
      </c>
      <c r="G709" s="59">
        <v>0</v>
      </c>
      <c r="H709" s="59">
        <v>8049732</v>
      </c>
      <c r="I709" s="59">
        <v>-7094812</v>
      </c>
      <c r="J709" s="59">
        <v>954920</v>
      </c>
      <c r="K709" s="59">
        <v>69622</v>
      </c>
      <c r="L709" s="59">
        <v>-49468</v>
      </c>
      <c r="M709" s="59">
        <v>20154</v>
      </c>
      <c r="N709" s="59">
        <v>934766</v>
      </c>
    </row>
    <row r="710" spans="1:14" ht="15" x14ac:dyDescent="0.3">
      <c r="A710" s="53" t="s">
        <v>275</v>
      </c>
      <c r="B710" s="53" t="s">
        <v>44</v>
      </c>
      <c r="C710" s="59">
        <v>7014395</v>
      </c>
      <c r="D710" s="59">
        <v>-151075</v>
      </c>
      <c r="E710" s="59">
        <v>0</v>
      </c>
      <c r="F710" s="59">
        <v>0</v>
      </c>
      <c r="G710" s="59">
        <v>0</v>
      </c>
      <c r="H710" s="59">
        <v>6863320</v>
      </c>
      <c r="I710" s="59">
        <v>-6312299</v>
      </c>
      <c r="J710" s="59">
        <v>551021</v>
      </c>
      <c r="K710" s="59">
        <v>0</v>
      </c>
      <c r="L710" s="59">
        <v>0</v>
      </c>
      <c r="M710" s="59">
        <v>0</v>
      </c>
      <c r="N710" s="59">
        <v>551021</v>
      </c>
    </row>
    <row r="711" spans="1:14" ht="15" x14ac:dyDescent="0.3">
      <c r="A711" s="53" t="s">
        <v>275</v>
      </c>
      <c r="B711" s="53" t="s">
        <v>45</v>
      </c>
      <c r="C711" s="59">
        <v>6615392</v>
      </c>
      <c r="D711" s="59">
        <v>-95306</v>
      </c>
      <c r="E711" s="59">
        <v>0</v>
      </c>
      <c r="F711" s="59">
        <v>0</v>
      </c>
      <c r="G711" s="59">
        <v>0</v>
      </c>
      <c r="H711" s="59">
        <v>6520086</v>
      </c>
      <c r="I711" s="59">
        <v>-6520086</v>
      </c>
      <c r="J711" s="59">
        <v>0</v>
      </c>
      <c r="K711" s="59">
        <v>86788</v>
      </c>
      <c r="L711" s="59">
        <v>-11989</v>
      </c>
      <c r="M711" s="59">
        <v>74799</v>
      </c>
      <c r="N711" s="59">
        <v>-74799</v>
      </c>
    </row>
    <row r="712" spans="1:14" ht="15" x14ac:dyDescent="0.3">
      <c r="A712" s="53" t="s">
        <v>275</v>
      </c>
      <c r="B712" s="53" t="s">
        <v>46</v>
      </c>
      <c r="C712" s="59">
        <v>8317957</v>
      </c>
      <c r="D712" s="59">
        <v>-12713</v>
      </c>
      <c r="E712" s="59">
        <v>0</v>
      </c>
      <c r="F712" s="59">
        <v>0</v>
      </c>
      <c r="G712" s="59">
        <v>0</v>
      </c>
      <c r="H712" s="59">
        <v>8305244</v>
      </c>
      <c r="I712" s="59">
        <v>-8305244</v>
      </c>
      <c r="J712" s="59">
        <v>0</v>
      </c>
      <c r="K712" s="59">
        <v>43849</v>
      </c>
      <c r="L712" s="59">
        <v>-12058</v>
      </c>
      <c r="M712" s="59">
        <v>31791</v>
      </c>
      <c r="N712" s="59">
        <v>-31791</v>
      </c>
    </row>
    <row r="713" spans="1:14" ht="15" x14ac:dyDescent="0.3">
      <c r="A713" s="53" t="s">
        <v>275</v>
      </c>
      <c r="B713" s="53" t="s">
        <v>47</v>
      </c>
      <c r="C713" s="59">
        <v>7449317</v>
      </c>
      <c r="D713" s="59">
        <v>-291428</v>
      </c>
      <c r="E713" s="59">
        <v>0</v>
      </c>
      <c r="F713" s="59">
        <v>0</v>
      </c>
      <c r="G713" s="59">
        <v>0</v>
      </c>
      <c r="H713" s="59">
        <v>7157889</v>
      </c>
      <c r="I713" s="59">
        <v>-7157889</v>
      </c>
      <c r="J713" s="59">
        <v>0</v>
      </c>
      <c r="K713" s="59">
        <v>210086</v>
      </c>
      <c r="L713" s="59">
        <v>-139673</v>
      </c>
      <c r="M713" s="59">
        <v>70413</v>
      </c>
      <c r="N713" s="59">
        <v>-70413</v>
      </c>
    </row>
    <row r="714" spans="1:14" ht="15" x14ac:dyDescent="0.3">
      <c r="A714" s="53" t="s">
        <v>275</v>
      </c>
      <c r="B714" s="53" t="s">
        <v>48</v>
      </c>
      <c r="C714" s="59">
        <v>8895734</v>
      </c>
      <c r="D714" s="59">
        <v>-828673</v>
      </c>
      <c r="E714" s="59">
        <v>0</v>
      </c>
      <c r="F714" s="59">
        <v>0</v>
      </c>
      <c r="G714" s="59">
        <v>0</v>
      </c>
      <c r="H714" s="59">
        <v>8067061</v>
      </c>
      <c r="I714" s="59">
        <v>-8067061</v>
      </c>
      <c r="J714" s="59">
        <v>0</v>
      </c>
      <c r="K714" s="59">
        <v>2062132</v>
      </c>
      <c r="L714" s="59">
        <v>-2062074</v>
      </c>
      <c r="M714" s="59">
        <v>58</v>
      </c>
      <c r="N714" s="59">
        <v>-58</v>
      </c>
    </row>
    <row r="715" spans="1:14" ht="15" x14ac:dyDescent="0.3">
      <c r="A715" s="53" t="s">
        <v>275</v>
      </c>
      <c r="B715" s="53" t="s">
        <v>49</v>
      </c>
      <c r="C715" s="59">
        <v>9667536</v>
      </c>
      <c r="D715" s="59">
        <v>-1468032</v>
      </c>
      <c r="E715" s="59">
        <v>0</v>
      </c>
      <c r="F715" s="59">
        <v>0</v>
      </c>
      <c r="G715" s="59">
        <v>0</v>
      </c>
      <c r="H715" s="59">
        <v>8199504</v>
      </c>
      <c r="I715" s="59">
        <v>-8199504</v>
      </c>
      <c r="J715" s="59">
        <v>0</v>
      </c>
      <c r="K715" s="59">
        <v>2391214</v>
      </c>
      <c r="L715" s="59">
        <v>-2385214</v>
      </c>
      <c r="M715" s="59">
        <v>6000</v>
      </c>
      <c r="N715" s="59">
        <v>-6000</v>
      </c>
    </row>
    <row r="716" spans="1:14" ht="15" x14ac:dyDescent="0.3">
      <c r="A716" s="53" t="s">
        <v>275</v>
      </c>
      <c r="B716" s="53" t="s">
        <v>50</v>
      </c>
      <c r="C716" s="59">
        <v>9817325</v>
      </c>
      <c r="D716" s="59">
        <v>-1323627</v>
      </c>
      <c r="E716" s="59">
        <v>0</v>
      </c>
      <c r="F716" s="59">
        <v>0</v>
      </c>
      <c r="G716" s="59">
        <v>0</v>
      </c>
      <c r="H716" s="59">
        <v>8493698</v>
      </c>
      <c r="I716" s="59">
        <v>-8493698</v>
      </c>
      <c r="J716" s="59">
        <v>0</v>
      </c>
      <c r="K716" s="59">
        <v>2611288</v>
      </c>
      <c r="L716" s="59">
        <v>-2611288</v>
      </c>
      <c r="M716" s="59">
        <v>0</v>
      </c>
      <c r="N716" s="59">
        <v>0</v>
      </c>
    </row>
    <row r="717" spans="1:14" ht="15" x14ac:dyDescent="0.3">
      <c r="A717" s="53" t="s">
        <v>275</v>
      </c>
      <c r="B717" s="53" t="s">
        <v>51</v>
      </c>
      <c r="C717" s="59">
        <v>8077042</v>
      </c>
      <c r="D717" s="59">
        <v>-159566</v>
      </c>
      <c r="E717" s="59">
        <v>0</v>
      </c>
      <c r="F717" s="59">
        <v>0</v>
      </c>
      <c r="G717" s="59">
        <v>0</v>
      </c>
      <c r="H717" s="59">
        <v>7917476</v>
      </c>
      <c r="I717" s="59">
        <v>-7917476</v>
      </c>
      <c r="J717" s="59">
        <v>0</v>
      </c>
      <c r="K717" s="59">
        <v>1115977</v>
      </c>
      <c r="L717" s="59">
        <v>-1115977</v>
      </c>
      <c r="M717" s="59">
        <v>0</v>
      </c>
      <c r="N717" s="59">
        <v>0</v>
      </c>
    </row>
    <row r="718" spans="1:14" ht="15" x14ac:dyDescent="0.3">
      <c r="A718" s="53" t="s">
        <v>275</v>
      </c>
      <c r="B718" s="53" t="s">
        <v>52</v>
      </c>
      <c r="C718" s="59">
        <v>6124969</v>
      </c>
      <c r="D718" s="59">
        <v>-206024</v>
      </c>
      <c r="E718" s="59">
        <v>0</v>
      </c>
      <c r="F718" s="59">
        <v>0</v>
      </c>
      <c r="G718" s="59">
        <v>0</v>
      </c>
      <c r="H718" s="59">
        <v>5918945</v>
      </c>
      <c r="I718" s="59">
        <v>-5918945</v>
      </c>
      <c r="J718" s="59">
        <v>0</v>
      </c>
      <c r="K718" s="59">
        <v>280016</v>
      </c>
      <c r="L718" s="59">
        <v>-280016</v>
      </c>
      <c r="M718" s="59">
        <v>0</v>
      </c>
      <c r="N718" s="59">
        <v>0</v>
      </c>
    </row>
    <row r="719" spans="1:14" ht="15" x14ac:dyDescent="0.3">
      <c r="A719" s="53" t="s">
        <v>275</v>
      </c>
      <c r="B719" s="53" t="s">
        <v>53</v>
      </c>
      <c r="C719" s="59">
        <v>4012949</v>
      </c>
      <c r="D719" s="59">
        <v>-206281</v>
      </c>
      <c r="E719" s="59">
        <v>0</v>
      </c>
      <c r="F719" s="59">
        <v>0</v>
      </c>
      <c r="G719" s="59">
        <v>0</v>
      </c>
      <c r="H719" s="59">
        <v>3806668</v>
      </c>
      <c r="I719" s="59">
        <v>-3806668</v>
      </c>
      <c r="J719" s="59">
        <v>0</v>
      </c>
      <c r="K719" s="59">
        <v>103168</v>
      </c>
      <c r="L719" s="59">
        <v>-103168</v>
      </c>
      <c r="M719" s="59">
        <v>0</v>
      </c>
      <c r="N719" s="59">
        <v>0</v>
      </c>
    </row>
    <row r="720" spans="1:14" ht="15" x14ac:dyDescent="0.3">
      <c r="A720" s="53" t="s">
        <v>275</v>
      </c>
      <c r="B720" s="53" t="s">
        <v>54</v>
      </c>
      <c r="C720" s="59">
        <v>3088603</v>
      </c>
      <c r="D720" s="59">
        <v>-163453</v>
      </c>
      <c r="E720" s="59">
        <v>0</v>
      </c>
      <c r="F720" s="59">
        <v>0</v>
      </c>
      <c r="G720" s="59">
        <v>0</v>
      </c>
      <c r="H720" s="59">
        <v>2925150</v>
      </c>
      <c r="I720" s="59">
        <v>-2925150</v>
      </c>
      <c r="J720" s="59">
        <v>0</v>
      </c>
      <c r="K720" s="59">
        <v>110499</v>
      </c>
      <c r="L720" s="59">
        <v>-110499</v>
      </c>
      <c r="M720" s="59">
        <v>0</v>
      </c>
      <c r="N720" s="59">
        <v>0</v>
      </c>
    </row>
    <row r="721" spans="1:14" ht="15" x14ac:dyDescent="0.3">
      <c r="A721" s="53" t="s">
        <v>274</v>
      </c>
      <c r="B721" s="53" t="s">
        <v>38</v>
      </c>
      <c r="C721" s="59">
        <v>13061</v>
      </c>
      <c r="D721" s="59">
        <v>-13061</v>
      </c>
      <c r="E721" s="59">
        <v>0</v>
      </c>
      <c r="F721" s="59">
        <v>0</v>
      </c>
      <c r="G721" s="59">
        <v>0</v>
      </c>
      <c r="H721" s="59">
        <v>0</v>
      </c>
      <c r="I721" s="59">
        <v>0</v>
      </c>
      <c r="J721" s="59">
        <v>0</v>
      </c>
      <c r="K721" s="59">
        <v>0</v>
      </c>
      <c r="L721" s="59">
        <v>0</v>
      </c>
      <c r="M721" s="59">
        <v>0</v>
      </c>
      <c r="N721" s="59">
        <v>0</v>
      </c>
    </row>
    <row r="722" spans="1:14" ht="15" x14ac:dyDescent="0.3">
      <c r="A722" s="53" t="s">
        <v>274</v>
      </c>
      <c r="B722" s="53" t="s">
        <v>67</v>
      </c>
      <c r="C722" s="59">
        <v>17181</v>
      </c>
      <c r="D722" s="59">
        <v>-17181</v>
      </c>
      <c r="E722" s="59">
        <v>0</v>
      </c>
      <c r="F722" s="59">
        <v>0</v>
      </c>
      <c r="G722" s="59">
        <v>0</v>
      </c>
      <c r="H722" s="59">
        <v>0</v>
      </c>
      <c r="I722" s="59">
        <v>0</v>
      </c>
      <c r="J722" s="59">
        <v>0</v>
      </c>
      <c r="K722" s="59">
        <v>1000</v>
      </c>
      <c r="L722" s="59">
        <v>-1000</v>
      </c>
      <c r="M722" s="59">
        <v>0</v>
      </c>
      <c r="N722" s="59">
        <v>0</v>
      </c>
    </row>
    <row r="723" spans="1:14" ht="15" x14ac:dyDescent="0.3">
      <c r="A723" s="53" t="s">
        <v>274</v>
      </c>
      <c r="B723" s="53" t="s">
        <v>68</v>
      </c>
      <c r="C723" s="59">
        <v>621912</v>
      </c>
      <c r="D723" s="59">
        <v>-8158</v>
      </c>
      <c r="E723" s="59">
        <v>0</v>
      </c>
      <c r="F723" s="59">
        <v>0</v>
      </c>
      <c r="G723" s="59">
        <v>0</v>
      </c>
      <c r="H723" s="59">
        <v>613754</v>
      </c>
      <c r="I723" s="59">
        <v>-14822</v>
      </c>
      <c r="J723" s="59">
        <v>598932</v>
      </c>
      <c r="K723" s="59">
        <v>0</v>
      </c>
      <c r="L723" s="59">
        <v>0</v>
      </c>
      <c r="M723" s="59">
        <v>0</v>
      </c>
      <c r="N723" s="59">
        <v>598932</v>
      </c>
    </row>
    <row r="724" spans="1:14" ht="15" x14ac:dyDescent="0.3">
      <c r="A724" s="53" t="s">
        <v>274</v>
      </c>
      <c r="B724" s="53" t="s">
        <v>69</v>
      </c>
      <c r="C724" s="59">
        <v>564080</v>
      </c>
      <c r="D724" s="59">
        <v>-14743</v>
      </c>
      <c r="E724" s="59">
        <v>0</v>
      </c>
      <c r="F724" s="59">
        <v>0</v>
      </c>
      <c r="G724" s="59">
        <v>0</v>
      </c>
      <c r="H724" s="59">
        <v>549337</v>
      </c>
      <c r="I724" s="59">
        <v>-74880</v>
      </c>
      <c r="J724" s="59">
        <v>474457</v>
      </c>
      <c r="K724" s="59">
        <v>0</v>
      </c>
      <c r="L724" s="59">
        <v>0</v>
      </c>
      <c r="M724" s="59">
        <v>0</v>
      </c>
      <c r="N724" s="59">
        <v>474457</v>
      </c>
    </row>
    <row r="725" spans="1:14" ht="15" x14ac:dyDescent="0.3">
      <c r="A725" s="53" t="s">
        <v>274</v>
      </c>
      <c r="B725" s="53" t="s">
        <v>70</v>
      </c>
      <c r="C725" s="59">
        <v>1375989</v>
      </c>
      <c r="D725" s="59">
        <v>-8783</v>
      </c>
      <c r="E725" s="59">
        <v>0</v>
      </c>
      <c r="F725" s="59">
        <v>0</v>
      </c>
      <c r="G725" s="59">
        <v>0</v>
      </c>
      <c r="H725" s="59">
        <v>1367206</v>
      </c>
      <c r="I725" s="59">
        <v>-476655</v>
      </c>
      <c r="J725" s="59">
        <v>890551</v>
      </c>
      <c r="K725" s="59">
        <v>0</v>
      </c>
      <c r="L725" s="59">
        <v>0</v>
      </c>
      <c r="M725" s="59">
        <v>0</v>
      </c>
      <c r="N725" s="59">
        <v>890551</v>
      </c>
    </row>
    <row r="726" spans="1:14" ht="15" x14ac:dyDescent="0.3">
      <c r="A726" s="53" t="s">
        <v>274</v>
      </c>
      <c r="B726" s="53" t="s">
        <v>71</v>
      </c>
      <c r="C726" s="59">
        <v>6309232</v>
      </c>
      <c r="D726" s="59">
        <v>-40731</v>
      </c>
      <c r="E726" s="59">
        <v>0</v>
      </c>
      <c r="F726" s="59">
        <v>0</v>
      </c>
      <c r="G726" s="59">
        <v>0</v>
      </c>
      <c r="H726" s="59">
        <v>6268501</v>
      </c>
      <c r="I726" s="59">
        <v>-3349640</v>
      </c>
      <c r="J726" s="59">
        <v>2918861</v>
      </c>
      <c r="K726" s="59">
        <v>0</v>
      </c>
      <c r="L726" s="59">
        <v>0</v>
      </c>
      <c r="M726" s="59">
        <v>0</v>
      </c>
      <c r="N726" s="59">
        <v>2918861</v>
      </c>
    </row>
    <row r="727" spans="1:14" ht="15" x14ac:dyDescent="0.3">
      <c r="A727" s="53" t="s">
        <v>274</v>
      </c>
      <c r="B727" s="53" t="s">
        <v>39</v>
      </c>
      <c r="C727" s="59">
        <v>6704806</v>
      </c>
      <c r="D727" s="59">
        <v>-59442</v>
      </c>
      <c r="E727" s="59">
        <v>0</v>
      </c>
      <c r="F727" s="59">
        <v>0</v>
      </c>
      <c r="G727" s="59">
        <v>0</v>
      </c>
      <c r="H727" s="59">
        <v>6645364</v>
      </c>
      <c r="I727" s="59">
        <v>-4043416</v>
      </c>
      <c r="J727" s="59">
        <v>2601948</v>
      </c>
      <c r="K727" s="59">
        <v>0</v>
      </c>
      <c r="L727" s="59">
        <v>0</v>
      </c>
      <c r="M727" s="59">
        <v>0</v>
      </c>
      <c r="N727" s="59">
        <v>2601948</v>
      </c>
    </row>
    <row r="728" spans="1:14" ht="15" x14ac:dyDescent="0.3">
      <c r="A728" s="53" t="s">
        <v>274</v>
      </c>
      <c r="B728" s="53" t="s">
        <v>40</v>
      </c>
      <c r="C728" s="59">
        <v>7452300</v>
      </c>
      <c r="D728" s="59">
        <v>-33136</v>
      </c>
      <c r="E728" s="59">
        <v>0</v>
      </c>
      <c r="F728" s="59">
        <v>0</v>
      </c>
      <c r="G728" s="59">
        <v>0</v>
      </c>
      <c r="H728" s="59">
        <v>7419164</v>
      </c>
      <c r="I728" s="59">
        <v>-6754707</v>
      </c>
      <c r="J728" s="59">
        <v>664457</v>
      </c>
      <c r="K728" s="59">
        <v>0</v>
      </c>
      <c r="L728" s="59">
        <v>0</v>
      </c>
      <c r="M728" s="59">
        <v>0</v>
      </c>
      <c r="N728" s="59">
        <v>664457</v>
      </c>
    </row>
    <row r="729" spans="1:14" ht="15" x14ac:dyDescent="0.3">
      <c r="A729" s="53" t="s">
        <v>274</v>
      </c>
      <c r="B729" s="53" t="s">
        <v>41</v>
      </c>
      <c r="C729" s="59">
        <v>7791561</v>
      </c>
      <c r="D729" s="59">
        <v>-50218</v>
      </c>
      <c r="E729" s="59">
        <v>0</v>
      </c>
      <c r="F729" s="59">
        <v>0</v>
      </c>
      <c r="G729" s="59">
        <v>0</v>
      </c>
      <c r="H729" s="59">
        <v>7741343</v>
      </c>
      <c r="I729" s="59">
        <v>-6923752</v>
      </c>
      <c r="J729" s="59">
        <v>817591</v>
      </c>
      <c r="K729" s="59">
        <v>0</v>
      </c>
      <c r="L729" s="59">
        <v>0</v>
      </c>
      <c r="M729" s="59">
        <v>0</v>
      </c>
      <c r="N729" s="59">
        <v>817591</v>
      </c>
    </row>
    <row r="730" spans="1:14" ht="15" x14ac:dyDescent="0.3">
      <c r="A730" s="53" t="s">
        <v>274</v>
      </c>
      <c r="B730" s="53" t="s">
        <v>42</v>
      </c>
      <c r="C730" s="59">
        <v>7359742</v>
      </c>
      <c r="D730" s="59">
        <v>-538394</v>
      </c>
      <c r="E730" s="59">
        <v>0</v>
      </c>
      <c r="F730" s="59">
        <v>0</v>
      </c>
      <c r="G730" s="59">
        <v>0</v>
      </c>
      <c r="H730" s="59">
        <v>6821348</v>
      </c>
      <c r="I730" s="59">
        <v>-4845414</v>
      </c>
      <c r="J730" s="59">
        <v>1975934</v>
      </c>
      <c r="K730" s="59">
        <v>0</v>
      </c>
      <c r="L730" s="59">
        <v>0</v>
      </c>
      <c r="M730" s="59">
        <v>0</v>
      </c>
      <c r="N730" s="59">
        <v>1975934</v>
      </c>
    </row>
    <row r="731" spans="1:14" ht="15" x14ac:dyDescent="0.3">
      <c r="A731" s="53" t="s">
        <v>274</v>
      </c>
      <c r="B731" s="53" t="s">
        <v>43</v>
      </c>
      <c r="C731" s="59">
        <v>7026801</v>
      </c>
      <c r="D731" s="59">
        <v>-552154</v>
      </c>
      <c r="E731" s="59">
        <v>0</v>
      </c>
      <c r="F731" s="59">
        <v>0</v>
      </c>
      <c r="G731" s="59">
        <v>0</v>
      </c>
      <c r="H731" s="59">
        <v>6474647</v>
      </c>
      <c r="I731" s="59">
        <v>-5139413</v>
      </c>
      <c r="J731" s="59">
        <v>1335234</v>
      </c>
      <c r="K731" s="59">
        <v>0</v>
      </c>
      <c r="L731" s="59">
        <v>0</v>
      </c>
      <c r="M731" s="59">
        <v>0</v>
      </c>
      <c r="N731" s="59">
        <v>1335234</v>
      </c>
    </row>
    <row r="732" spans="1:14" ht="15" x14ac:dyDescent="0.3">
      <c r="A732" s="53" t="s">
        <v>274</v>
      </c>
      <c r="B732" s="53" t="s">
        <v>44</v>
      </c>
      <c r="C732" s="59">
        <v>7131946</v>
      </c>
      <c r="D732" s="59">
        <v>-203893</v>
      </c>
      <c r="E732" s="59">
        <v>0</v>
      </c>
      <c r="F732" s="59">
        <v>0</v>
      </c>
      <c r="G732" s="59">
        <v>0</v>
      </c>
      <c r="H732" s="59">
        <v>6928053</v>
      </c>
      <c r="I732" s="59">
        <v>-5751723</v>
      </c>
      <c r="J732" s="59">
        <v>1176330</v>
      </c>
      <c r="K732" s="59">
        <v>0</v>
      </c>
      <c r="L732" s="59">
        <v>0</v>
      </c>
      <c r="M732" s="59">
        <v>0</v>
      </c>
      <c r="N732" s="59">
        <v>1176330</v>
      </c>
    </row>
    <row r="733" spans="1:14" ht="15" x14ac:dyDescent="0.3">
      <c r="A733" s="53" t="s">
        <v>274</v>
      </c>
      <c r="B733" s="53" t="s">
        <v>45</v>
      </c>
      <c r="C733" s="59">
        <v>4018956</v>
      </c>
      <c r="D733" s="59">
        <v>-158315</v>
      </c>
      <c r="E733" s="59">
        <v>0</v>
      </c>
      <c r="F733" s="59">
        <v>0</v>
      </c>
      <c r="G733" s="59">
        <v>0</v>
      </c>
      <c r="H733" s="59">
        <v>3860641</v>
      </c>
      <c r="I733" s="59">
        <v>-3406080</v>
      </c>
      <c r="J733" s="59">
        <v>454561</v>
      </c>
      <c r="K733" s="59">
        <v>0</v>
      </c>
      <c r="L733" s="59">
        <v>0</v>
      </c>
      <c r="M733" s="59">
        <v>0</v>
      </c>
      <c r="N733" s="59">
        <v>454561</v>
      </c>
    </row>
    <row r="734" spans="1:14" ht="15" x14ac:dyDescent="0.3">
      <c r="A734" s="53" t="s">
        <v>274</v>
      </c>
      <c r="B734" s="53" t="s">
        <v>46</v>
      </c>
      <c r="C734" s="59">
        <v>3154329</v>
      </c>
      <c r="D734" s="59">
        <v>-93612</v>
      </c>
      <c r="E734" s="59">
        <v>0</v>
      </c>
      <c r="F734" s="59">
        <v>0</v>
      </c>
      <c r="G734" s="59">
        <v>0</v>
      </c>
      <c r="H734" s="59">
        <v>3060717</v>
      </c>
      <c r="I734" s="59">
        <v>-3007132</v>
      </c>
      <c r="J734" s="59">
        <v>53585</v>
      </c>
      <c r="K734" s="59">
        <v>0</v>
      </c>
      <c r="L734" s="59">
        <v>0</v>
      </c>
      <c r="M734" s="59">
        <v>0</v>
      </c>
      <c r="N734" s="59">
        <v>53585</v>
      </c>
    </row>
    <row r="735" spans="1:14" ht="15" x14ac:dyDescent="0.3">
      <c r="A735" s="53" t="s">
        <v>274</v>
      </c>
      <c r="B735" s="53" t="s">
        <v>47</v>
      </c>
      <c r="C735" s="59">
        <v>3095396</v>
      </c>
      <c r="D735" s="59">
        <v>-110616</v>
      </c>
      <c r="E735" s="59">
        <v>0</v>
      </c>
      <c r="F735" s="59">
        <v>0</v>
      </c>
      <c r="G735" s="59">
        <v>0</v>
      </c>
      <c r="H735" s="59">
        <v>2984780</v>
      </c>
      <c r="I735" s="59">
        <v>-2976037</v>
      </c>
      <c r="J735" s="59">
        <v>8743</v>
      </c>
      <c r="K735" s="59">
        <v>0</v>
      </c>
      <c r="L735" s="59">
        <v>0</v>
      </c>
      <c r="M735" s="59">
        <v>0</v>
      </c>
      <c r="N735" s="59">
        <v>8743</v>
      </c>
    </row>
    <row r="736" spans="1:14" ht="15" x14ac:dyDescent="0.3">
      <c r="A736" s="53" t="s">
        <v>274</v>
      </c>
      <c r="B736" s="53" t="s">
        <v>48</v>
      </c>
      <c r="C736" s="59">
        <v>2209782</v>
      </c>
      <c r="D736" s="59">
        <v>-59306</v>
      </c>
      <c r="E736" s="59">
        <v>0</v>
      </c>
      <c r="F736" s="59">
        <v>0</v>
      </c>
      <c r="G736" s="59">
        <v>0</v>
      </c>
      <c r="H736" s="59">
        <v>2150476</v>
      </c>
      <c r="I736" s="59">
        <v>-2145443</v>
      </c>
      <c r="J736" s="59">
        <v>5033</v>
      </c>
      <c r="K736" s="59">
        <v>0</v>
      </c>
      <c r="L736" s="59">
        <v>0</v>
      </c>
      <c r="M736" s="59">
        <v>0</v>
      </c>
      <c r="N736" s="59">
        <v>5033</v>
      </c>
    </row>
    <row r="737" spans="1:14" ht="15" x14ac:dyDescent="0.3">
      <c r="A737" s="53" t="s">
        <v>274</v>
      </c>
      <c r="B737" s="53" t="s">
        <v>49</v>
      </c>
      <c r="C737" s="59">
        <v>1065729</v>
      </c>
      <c r="D737" s="59">
        <v>-56779</v>
      </c>
      <c r="E737" s="59">
        <v>0</v>
      </c>
      <c r="F737" s="59">
        <v>0</v>
      </c>
      <c r="G737" s="59">
        <v>0</v>
      </c>
      <c r="H737" s="59">
        <v>1008950</v>
      </c>
      <c r="I737" s="59">
        <v>-1008950</v>
      </c>
      <c r="J737" s="59">
        <v>0</v>
      </c>
      <c r="K737" s="59">
        <v>0</v>
      </c>
      <c r="L737" s="59">
        <v>0</v>
      </c>
      <c r="M737" s="59">
        <v>0</v>
      </c>
      <c r="N737" s="59">
        <v>0</v>
      </c>
    </row>
    <row r="738" spans="1:14" ht="15" x14ac:dyDescent="0.3">
      <c r="A738" s="53" t="s">
        <v>270</v>
      </c>
      <c r="B738" s="53" t="s">
        <v>383</v>
      </c>
      <c r="C738" s="59">
        <v>3627</v>
      </c>
      <c r="D738" s="59">
        <v>509</v>
      </c>
      <c r="E738" s="59">
        <v>0</v>
      </c>
      <c r="F738" s="59">
        <v>0</v>
      </c>
      <c r="G738" s="59">
        <v>0</v>
      </c>
      <c r="H738" s="59">
        <v>4136</v>
      </c>
      <c r="I738" s="59">
        <v>-1000</v>
      </c>
      <c r="J738" s="59">
        <v>3136</v>
      </c>
      <c r="K738" s="59">
        <v>0</v>
      </c>
      <c r="L738" s="59">
        <v>0</v>
      </c>
      <c r="M738" s="59">
        <v>0</v>
      </c>
      <c r="N738" s="59">
        <v>3136</v>
      </c>
    </row>
    <row r="739" spans="1:14" ht="15" x14ac:dyDescent="0.3">
      <c r="A739" s="53" t="s">
        <v>270</v>
      </c>
      <c r="B739" s="53" t="s">
        <v>363</v>
      </c>
      <c r="C739" s="59">
        <v>3797</v>
      </c>
      <c r="D739" s="59">
        <v>158</v>
      </c>
      <c r="E739" s="59">
        <v>0</v>
      </c>
      <c r="F739" s="59">
        <v>0</v>
      </c>
      <c r="G739" s="59">
        <v>0</v>
      </c>
      <c r="H739" s="59">
        <v>3955</v>
      </c>
      <c r="I739" s="59">
        <v>-1000</v>
      </c>
      <c r="J739" s="59">
        <v>2955</v>
      </c>
      <c r="K739" s="59">
        <v>0</v>
      </c>
      <c r="L739" s="59">
        <v>0</v>
      </c>
      <c r="M739" s="59">
        <v>0</v>
      </c>
      <c r="N739" s="59">
        <v>2955</v>
      </c>
    </row>
    <row r="740" spans="1:14" ht="15" x14ac:dyDescent="0.3">
      <c r="A740" s="53" t="s">
        <v>270</v>
      </c>
      <c r="B740" s="53" t="s">
        <v>361</v>
      </c>
      <c r="C740" s="59">
        <v>5707</v>
      </c>
      <c r="D740" s="59">
        <v>-640</v>
      </c>
      <c r="E740" s="59">
        <v>0</v>
      </c>
      <c r="F740" s="59">
        <v>0</v>
      </c>
      <c r="G740" s="59">
        <v>0</v>
      </c>
      <c r="H740" s="59">
        <v>5067</v>
      </c>
      <c r="I740" s="59">
        <v>-1000</v>
      </c>
      <c r="J740" s="59">
        <v>4067</v>
      </c>
      <c r="K740" s="59">
        <v>0</v>
      </c>
      <c r="L740" s="59">
        <v>0</v>
      </c>
      <c r="M740" s="59">
        <v>0</v>
      </c>
      <c r="N740" s="59">
        <v>4067</v>
      </c>
    </row>
    <row r="741" spans="1:14" ht="15" x14ac:dyDescent="0.3">
      <c r="A741" s="53" t="s">
        <v>270</v>
      </c>
      <c r="B741" s="53" t="s">
        <v>355</v>
      </c>
      <c r="C741" s="59">
        <v>7226</v>
      </c>
      <c r="D741" s="59">
        <v>189</v>
      </c>
      <c r="E741" s="59">
        <v>0</v>
      </c>
      <c r="F741" s="59">
        <v>0</v>
      </c>
      <c r="G741" s="59">
        <v>0</v>
      </c>
      <c r="H741" s="59">
        <v>7415</v>
      </c>
      <c r="I741" s="59">
        <v>-1000</v>
      </c>
      <c r="J741" s="59">
        <v>6415</v>
      </c>
      <c r="K741" s="59">
        <v>0</v>
      </c>
      <c r="L741" s="59">
        <v>0</v>
      </c>
      <c r="M741" s="59">
        <v>0</v>
      </c>
      <c r="N741" s="59">
        <v>6415</v>
      </c>
    </row>
    <row r="742" spans="1:14" ht="15" x14ac:dyDescent="0.3">
      <c r="A742" s="53" t="s">
        <v>270</v>
      </c>
      <c r="B742" s="53" t="s">
        <v>64</v>
      </c>
      <c r="C742" s="59">
        <v>9295</v>
      </c>
      <c r="D742" s="59">
        <v>-1573</v>
      </c>
      <c r="E742" s="59">
        <v>0</v>
      </c>
      <c r="F742" s="59">
        <v>0</v>
      </c>
      <c r="G742" s="59">
        <v>0</v>
      </c>
      <c r="H742" s="59">
        <v>7722</v>
      </c>
      <c r="I742" s="59">
        <v>-1000</v>
      </c>
      <c r="J742" s="59">
        <v>6722</v>
      </c>
      <c r="K742" s="59">
        <v>0</v>
      </c>
      <c r="L742" s="59">
        <v>0</v>
      </c>
      <c r="M742" s="59">
        <v>0</v>
      </c>
      <c r="N742" s="59">
        <v>6722</v>
      </c>
    </row>
    <row r="743" spans="1:14" ht="15" x14ac:dyDescent="0.3">
      <c r="A743" s="53" t="s">
        <v>270</v>
      </c>
      <c r="B743" s="53" t="s">
        <v>65</v>
      </c>
      <c r="C743" s="59">
        <v>8979</v>
      </c>
      <c r="D743" s="59">
        <v>316</v>
      </c>
      <c r="E743" s="59">
        <v>0</v>
      </c>
      <c r="F743" s="59">
        <v>0</v>
      </c>
      <c r="G743" s="59">
        <v>0</v>
      </c>
      <c r="H743" s="59">
        <v>9295</v>
      </c>
      <c r="I743" s="59">
        <v>-1000</v>
      </c>
      <c r="J743" s="59">
        <v>8295</v>
      </c>
      <c r="K743" s="59">
        <v>0</v>
      </c>
      <c r="L743" s="59">
        <v>0</v>
      </c>
      <c r="M743" s="59">
        <v>0</v>
      </c>
      <c r="N743" s="59">
        <v>8295</v>
      </c>
    </row>
    <row r="744" spans="1:14" ht="15" x14ac:dyDescent="0.3">
      <c r="A744" s="53" t="s">
        <v>270</v>
      </c>
      <c r="B744" s="53" t="s">
        <v>66</v>
      </c>
      <c r="C744" s="59">
        <v>18167</v>
      </c>
      <c r="D744" s="59">
        <v>321</v>
      </c>
      <c r="E744" s="59">
        <v>0</v>
      </c>
      <c r="F744" s="59">
        <v>0</v>
      </c>
      <c r="G744" s="59">
        <v>0</v>
      </c>
      <c r="H744" s="59">
        <v>18488</v>
      </c>
      <c r="I744" s="59">
        <v>-1000</v>
      </c>
      <c r="J744" s="59">
        <v>17488</v>
      </c>
      <c r="K744" s="59">
        <v>0</v>
      </c>
      <c r="L744" s="59">
        <v>0</v>
      </c>
      <c r="M744" s="59">
        <v>0</v>
      </c>
      <c r="N744" s="59">
        <v>17488</v>
      </c>
    </row>
    <row r="745" spans="1:14" ht="15" x14ac:dyDescent="0.3">
      <c r="A745" s="53" t="s">
        <v>270</v>
      </c>
      <c r="B745" s="53" t="s">
        <v>38</v>
      </c>
      <c r="C745" s="59">
        <v>23158</v>
      </c>
      <c r="D745" s="59">
        <v>-2226</v>
      </c>
      <c r="E745" s="59">
        <v>0</v>
      </c>
      <c r="F745" s="59">
        <v>0</v>
      </c>
      <c r="G745" s="59">
        <v>0</v>
      </c>
      <c r="H745" s="59">
        <v>20932</v>
      </c>
      <c r="I745" s="59">
        <v>-5404</v>
      </c>
      <c r="J745" s="59">
        <v>15528</v>
      </c>
      <c r="K745" s="59">
        <v>0</v>
      </c>
      <c r="L745" s="59">
        <v>0</v>
      </c>
      <c r="M745" s="59">
        <v>0</v>
      </c>
      <c r="N745" s="59">
        <v>15528</v>
      </c>
    </row>
    <row r="746" spans="1:14" ht="15" x14ac:dyDescent="0.3">
      <c r="A746" s="53" t="s">
        <v>270</v>
      </c>
      <c r="B746" s="53" t="s">
        <v>67</v>
      </c>
      <c r="C746" s="59">
        <v>33342</v>
      </c>
      <c r="D746" s="59">
        <v>-3906</v>
      </c>
      <c r="E746" s="59">
        <v>0</v>
      </c>
      <c r="F746" s="59">
        <v>0</v>
      </c>
      <c r="G746" s="59">
        <v>0</v>
      </c>
      <c r="H746" s="59">
        <v>29436</v>
      </c>
      <c r="I746" s="59">
        <v>-6448</v>
      </c>
      <c r="J746" s="59">
        <v>22988</v>
      </c>
      <c r="K746" s="59">
        <v>0</v>
      </c>
      <c r="L746" s="59">
        <v>0</v>
      </c>
      <c r="M746" s="59">
        <v>0</v>
      </c>
      <c r="N746" s="59">
        <v>22988</v>
      </c>
    </row>
    <row r="747" spans="1:14" ht="15" x14ac:dyDescent="0.3">
      <c r="A747" s="53" t="s">
        <v>270</v>
      </c>
      <c r="B747" s="53" t="s">
        <v>68</v>
      </c>
      <c r="C747" s="59">
        <v>4825620</v>
      </c>
      <c r="D747" s="59">
        <v>-4601369</v>
      </c>
      <c r="E747" s="59">
        <v>0</v>
      </c>
      <c r="F747" s="59">
        <v>0</v>
      </c>
      <c r="G747" s="59">
        <v>0</v>
      </c>
      <c r="H747" s="59">
        <v>224251</v>
      </c>
      <c r="I747" s="59">
        <v>-87827</v>
      </c>
      <c r="J747" s="59">
        <v>136424</v>
      </c>
      <c r="K747" s="59">
        <v>0</v>
      </c>
      <c r="L747" s="59">
        <v>0</v>
      </c>
      <c r="M747" s="59">
        <v>0</v>
      </c>
      <c r="N747" s="59">
        <v>136424</v>
      </c>
    </row>
    <row r="748" spans="1:14" ht="15" x14ac:dyDescent="0.3">
      <c r="A748" s="53" t="s">
        <v>270</v>
      </c>
      <c r="B748" s="53" t="s">
        <v>69</v>
      </c>
      <c r="C748" s="59">
        <v>4681527</v>
      </c>
      <c r="D748" s="59">
        <v>-4414890</v>
      </c>
      <c r="E748" s="59">
        <v>0</v>
      </c>
      <c r="F748" s="59">
        <v>0</v>
      </c>
      <c r="G748" s="59">
        <v>0</v>
      </c>
      <c r="H748" s="59">
        <v>266637</v>
      </c>
      <c r="I748" s="59">
        <v>-137331</v>
      </c>
      <c r="J748" s="59">
        <v>129306</v>
      </c>
      <c r="K748" s="59">
        <v>0</v>
      </c>
      <c r="L748" s="59">
        <v>0</v>
      </c>
      <c r="M748" s="59">
        <v>0</v>
      </c>
      <c r="N748" s="59">
        <v>129306</v>
      </c>
    </row>
    <row r="749" spans="1:14" ht="15" x14ac:dyDescent="0.3">
      <c r="A749" s="53" t="s">
        <v>270</v>
      </c>
      <c r="B749" s="53" t="s">
        <v>70</v>
      </c>
      <c r="C749" s="59">
        <v>4589134</v>
      </c>
      <c r="D749" s="59">
        <v>-3836656</v>
      </c>
      <c r="E749" s="59">
        <v>0</v>
      </c>
      <c r="F749" s="59">
        <v>0</v>
      </c>
      <c r="G749" s="59">
        <v>0</v>
      </c>
      <c r="H749" s="59">
        <v>752478</v>
      </c>
      <c r="I749" s="59">
        <v>-594151</v>
      </c>
      <c r="J749" s="59">
        <v>158327</v>
      </c>
      <c r="K749" s="59">
        <v>0</v>
      </c>
      <c r="L749" s="59">
        <v>0</v>
      </c>
      <c r="M749" s="59">
        <v>0</v>
      </c>
      <c r="N749" s="59">
        <v>158327</v>
      </c>
    </row>
    <row r="750" spans="1:14" ht="15" x14ac:dyDescent="0.3">
      <c r="A750" s="53" t="s">
        <v>270</v>
      </c>
      <c r="B750" s="53" t="s">
        <v>71</v>
      </c>
      <c r="C750" s="59">
        <v>4552870</v>
      </c>
      <c r="D750" s="59">
        <v>853</v>
      </c>
      <c r="E750" s="59">
        <v>0</v>
      </c>
      <c r="F750" s="59">
        <v>0</v>
      </c>
      <c r="G750" s="59">
        <v>0</v>
      </c>
      <c r="H750" s="59">
        <v>4553723</v>
      </c>
      <c r="I750" s="59">
        <v>-4089648</v>
      </c>
      <c r="J750" s="59">
        <v>464075</v>
      </c>
      <c r="K750" s="59">
        <v>0</v>
      </c>
      <c r="L750" s="59">
        <v>0</v>
      </c>
      <c r="M750" s="59">
        <v>0</v>
      </c>
      <c r="N750" s="59">
        <v>464075</v>
      </c>
    </row>
    <row r="751" spans="1:14" ht="15" x14ac:dyDescent="0.3">
      <c r="A751" s="53" t="s">
        <v>270</v>
      </c>
      <c r="B751" s="53" t="s">
        <v>39</v>
      </c>
      <c r="C751" s="59">
        <v>4523685</v>
      </c>
      <c r="D751" s="59">
        <v>0</v>
      </c>
      <c r="E751" s="59">
        <v>0</v>
      </c>
      <c r="F751" s="59">
        <v>0</v>
      </c>
      <c r="G751" s="59">
        <v>0</v>
      </c>
      <c r="H751" s="59">
        <v>4523685</v>
      </c>
      <c r="I751" s="59">
        <v>-4169933</v>
      </c>
      <c r="J751" s="59">
        <v>353752</v>
      </c>
      <c r="K751" s="59">
        <v>0</v>
      </c>
      <c r="L751" s="59">
        <v>0</v>
      </c>
      <c r="M751" s="59">
        <v>0</v>
      </c>
      <c r="N751" s="59">
        <v>353752</v>
      </c>
    </row>
    <row r="752" spans="1:14" ht="15" x14ac:dyDescent="0.3">
      <c r="A752" s="53" t="s">
        <v>270</v>
      </c>
      <c r="B752" s="53" t="s">
        <v>40</v>
      </c>
      <c r="C752" s="59">
        <v>4624513</v>
      </c>
      <c r="D752" s="59">
        <v>46940</v>
      </c>
      <c r="E752" s="59">
        <v>0</v>
      </c>
      <c r="F752" s="59">
        <v>0</v>
      </c>
      <c r="G752" s="59">
        <v>0</v>
      </c>
      <c r="H752" s="59">
        <v>4671453</v>
      </c>
      <c r="I752" s="59">
        <v>-4619165</v>
      </c>
      <c r="J752" s="59">
        <v>52288</v>
      </c>
      <c r="K752" s="59">
        <v>0</v>
      </c>
      <c r="L752" s="59">
        <v>0</v>
      </c>
      <c r="M752" s="59">
        <v>0</v>
      </c>
      <c r="N752" s="59">
        <v>52288</v>
      </c>
    </row>
    <row r="753" spans="1:14" ht="15" x14ac:dyDescent="0.3">
      <c r="A753" s="53" t="s">
        <v>270</v>
      </c>
      <c r="B753" s="53" t="s">
        <v>41</v>
      </c>
      <c r="C753" s="59">
        <v>4587289</v>
      </c>
      <c r="D753" s="59">
        <v>78211</v>
      </c>
      <c r="E753" s="59">
        <v>0</v>
      </c>
      <c r="F753" s="59">
        <v>0</v>
      </c>
      <c r="G753" s="59">
        <v>0</v>
      </c>
      <c r="H753" s="59">
        <v>4665500</v>
      </c>
      <c r="I753" s="59">
        <v>-4664213</v>
      </c>
      <c r="J753" s="59">
        <v>1287</v>
      </c>
      <c r="K753" s="59">
        <v>15736</v>
      </c>
      <c r="L753" s="59">
        <v>-1126</v>
      </c>
      <c r="M753" s="59">
        <v>14610</v>
      </c>
      <c r="N753" s="59">
        <v>-13323</v>
      </c>
    </row>
    <row r="754" spans="1:14" ht="15" x14ac:dyDescent="0.3">
      <c r="A754" s="53" t="s">
        <v>270</v>
      </c>
      <c r="B754" s="53" t="s">
        <v>42</v>
      </c>
      <c r="C754" s="59">
        <v>4331771</v>
      </c>
      <c r="D754" s="59">
        <v>34178</v>
      </c>
      <c r="E754" s="59">
        <v>0</v>
      </c>
      <c r="F754" s="59">
        <v>0</v>
      </c>
      <c r="G754" s="59">
        <v>0</v>
      </c>
      <c r="H754" s="59">
        <v>4365949</v>
      </c>
      <c r="I754" s="59">
        <v>-4220239</v>
      </c>
      <c r="J754" s="59">
        <v>145710</v>
      </c>
      <c r="K754" s="59">
        <v>2</v>
      </c>
      <c r="L754" s="59">
        <v>0</v>
      </c>
      <c r="M754" s="59">
        <v>2</v>
      </c>
      <c r="N754" s="59">
        <v>145708</v>
      </c>
    </row>
    <row r="755" spans="1:14" ht="15" x14ac:dyDescent="0.3">
      <c r="A755" s="53" t="s">
        <v>270</v>
      </c>
      <c r="B755" s="53" t="s">
        <v>43</v>
      </c>
      <c r="C755" s="59">
        <v>4109726</v>
      </c>
      <c r="D755" s="59">
        <v>41781</v>
      </c>
      <c r="E755" s="59">
        <v>0</v>
      </c>
      <c r="F755" s="59">
        <v>0</v>
      </c>
      <c r="G755" s="59">
        <v>0</v>
      </c>
      <c r="H755" s="59">
        <v>4151507</v>
      </c>
      <c r="I755" s="59">
        <v>-4077222</v>
      </c>
      <c r="J755" s="59">
        <v>74285</v>
      </c>
      <c r="K755" s="59">
        <v>1352</v>
      </c>
      <c r="L755" s="59">
        <v>-912</v>
      </c>
      <c r="M755" s="59">
        <v>440</v>
      </c>
      <c r="N755" s="59">
        <v>73845</v>
      </c>
    </row>
    <row r="756" spans="1:14" ht="15" x14ac:dyDescent="0.3">
      <c r="A756" s="53" t="s">
        <v>270</v>
      </c>
      <c r="B756" s="53" t="s">
        <v>44</v>
      </c>
      <c r="C756" s="59">
        <v>3932249</v>
      </c>
      <c r="D756" s="59">
        <v>8317</v>
      </c>
      <c r="E756" s="59">
        <v>0</v>
      </c>
      <c r="F756" s="59">
        <v>0</v>
      </c>
      <c r="G756" s="59">
        <v>0</v>
      </c>
      <c r="H756" s="59">
        <v>3940566</v>
      </c>
      <c r="I756" s="59">
        <v>-3912544</v>
      </c>
      <c r="J756" s="59">
        <v>28022</v>
      </c>
      <c r="K756" s="59">
        <v>0</v>
      </c>
      <c r="L756" s="59">
        <v>0</v>
      </c>
      <c r="M756" s="59">
        <v>0</v>
      </c>
      <c r="N756" s="59">
        <v>28022</v>
      </c>
    </row>
    <row r="757" spans="1:14" ht="15" x14ac:dyDescent="0.3">
      <c r="A757" s="53" t="s">
        <v>270</v>
      </c>
      <c r="B757" s="53" t="s">
        <v>45</v>
      </c>
      <c r="C757" s="59">
        <v>3770599</v>
      </c>
      <c r="D757" s="59">
        <v>-20095</v>
      </c>
      <c r="E757" s="59">
        <v>0</v>
      </c>
      <c r="F757" s="59">
        <v>0</v>
      </c>
      <c r="G757" s="59">
        <v>0</v>
      </c>
      <c r="H757" s="59">
        <v>3750504</v>
      </c>
      <c r="I757" s="59">
        <v>-3750504</v>
      </c>
      <c r="J757" s="59">
        <v>0</v>
      </c>
      <c r="K757" s="59">
        <v>7395</v>
      </c>
      <c r="L757" s="59">
        <v>-5028</v>
      </c>
      <c r="M757" s="59">
        <v>2367</v>
      </c>
      <c r="N757" s="59">
        <v>-2367</v>
      </c>
    </row>
    <row r="758" spans="1:14" ht="15" x14ac:dyDescent="0.3">
      <c r="A758" s="53" t="s">
        <v>270</v>
      </c>
      <c r="B758" s="53" t="s">
        <v>46</v>
      </c>
      <c r="C758" s="59">
        <v>3704740</v>
      </c>
      <c r="D758" s="59">
        <v>7065</v>
      </c>
      <c r="E758" s="59">
        <v>0</v>
      </c>
      <c r="F758" s="59">
        <v>0</v>
      </c>
      <c r="G758" s="59">
        <v>0</v>
      </c>
      <c r="H758" s="59">
        <v>3711805</v>
      </c>
      <c r="I758" s="59">
        <v>-3711805</v>
      </c>
      <c r="J758" s="59">
        <v>0</v>
      </c>
      <c r="K758" s="59">
        <v>3393</v>
      </c>
      <c r="L758" s="59">
        <v>-3393</v>
      </c>
      <c r="M758" s="59">
        <v>0</v>
      </c>
      <c r="N758" s="59">
        <v>0</v>
      </c>
    </row>
    <row r="759" spans="1:14" ht="15" x14ac:dyDescent="0.3">
      <c r="A759" s="53" t="s">
        <v>270</v>
      </c>
      <c r="B759" s="53" t="s">
        <v>47</v>
      </c>
      <c r="C759" s="59">
        <v>3626223</v>
      </c>
      <c r="D759" s="59">
        <v>-65200</v>
      </c>
      <c r="E759" s="59">
        <v>0</v>
      </c>
      <c r="F759" s="59">
        <v>0</v>
      </c>
      <c r="G759" s="59">
        <v>0</v>
      </c>
      <c r="H759" s="59">
        <v>3561023</v>
      </c>
      <c r="I759" s="59">
        <v>-3561023</v>
      </c>
      <c r="J759" s="59">
        <v>0</v>
      </c>
      <c r="K759" s="59">
        <v>6886</v>
      </c>
      <c r="L759" s="59">
        <v>-6886</v>
      </c>
      <c r="M759" s="59">
        <v>0</v>
      </c>
      <c r="N759" s="59">
        <v>0</v>
      </c>
    </row>
    <row r="760" spans="1:14" ht="15" x14ac:dyDescent="0.3">
      <c r="A760" s="53" t="s">
        <v>270</v>
      </c>
      <c r="B760" s="53" t="s">
        <v>48</v>
      </c>
      <c r="C760" s="59">
        <v>3601253</v>
      </c>
      <c r="D760" s="59">
        <v>45137</v>
      </c>
      <c r="E760" s="59">
        <v>0</v>
      </c>
      <c r="F760" s="59">
        <v>0</v>
      </c>
      <c r="G760" s="59">
        <v>0</v>
      </c>
      <c r="H760" s="59">
        <v>3646390</v>
      </c>
      <c r="I760" s="59">
        <v>-3646390</v>
      </c>
      <c r="J760" s="59">
        <v>0</v>
      </c>
      <c r="K760" s="59">
        <v>6654</v>
      </c>
      <c r="L760" s="59">
        <v>-6654</v>
      </c>
      <c r="M760" s="59">
        <v>0</v>
      </c>
      <c r="N760" s="59">
        <v>0</v>
      </c>
    </row>
    <row r="761" spans="1:14" ht="15" x14ac:dyDescent="0.3">
      <c r="A761" s="53" t="s">
        <v>270</v>
      </c>
      <c r="B761" s="53" t="s">
        <v>49</v>
      </c>
      <c r="C761" s="59">
        <v>3405045</v>
      </c>
      <c r="D761" s="59">
        <v>27629</v>
      </c>
      <c r="E761" s="59">
        <v>0</v>
      </c>
      <c r="F761" s="59">
        <v>0</v>
      </c>
      <c r="G761" s="59">
        <v>0</v>
      </c>
      <c r="H761" s="59">
        <v>3432674</v>
      </c>
      <c r="I761" s="59">
        <v>-3432674</v>
      </c>
      <c r="J761" s="59">
        <v>0</v>
      </c>
      <c r="K761" s="59">
        <v>111844</v>
      </c>
      <c r="L761" s="59">
        <v>-111844</v>
      </c>
      <c r="M761" s="59">
        <v>0</v>
      </c>
      <c r="N761" s="59">
        <v>0</v>
      </c>
    </row>
    <row r="762" spans="1:14" ht="15" x14ac:dyDescent="0.3">
      <c r="A762" s="53" t="s">
        <v>270</v>
      </c>
      <c r="B762" s="53" t="s">
        <v>50</v>
      </c>
      <c r="C762" s="59">
        <v>3327127</v>
      </c>
      <c r="D762" s="59">
        <v>-22238</v>
      </c>
      <c r="E762" s="59">
        <v>0</v>
      </c>
      <c r="F762" s="59">
        <v>0</v>
      </c>
      <c r="G762" s="59">
        <v>0</v>
      </c>
      <c r="H762" s="59">
        <v>3304889</v>
      </c>
      <c r="I762" s="59">
        <v>-3304889</v>
      </c>
      <c r="J762" s="59">
        <v>0</v>
      </c>
      <c r="K762" s="59">
        <v>28395</v>
      </c>
      <c r="L762" s="59">
        <v>-28395</v>
      </c>
      <c r="M762" s="59">
        <v>0</v>
      </c>
      <c r="N762" s="59">
        <v>0</v>
      </c>
    </row>
    <row r="763" spans="1:14" ht="15" x14ac:dyDescent="0.3">
      <c r="A763" s="53" t="s">
        <v>270</v>
      </c>
      <c r="B763" s="53" t="s">
        <v>51</v>
      </c>
      <c r="C763" s="59">
        <v>3358704</v>
      </c>
      <c r="D763" s="59">
        <v>-20976</v>
      </c>
      <c r="E763" s="59">
        <v>0</v>
      </c>
      <c r="F763" s="59">
        <v>0</v>
      </c>
      <c r="G763" s="59">
        <v>0</v>
      </c>
      <c r="H763" s="59">
        <v>3337728</v>
      </c>
      <c r="I763" s="59">
        <v>-3337728</v>
      </c>
      <c r="J763" s="59">
        <v>0</v>
      </c>
      <c r="K763" s="59">
        <v>8507</v>
      </c>
      <c r="L763" s="59">
        <v>-8507</v>
      </c>
      <c r="M763" s="59">
        <v>0</v>
      </c>
      <c r="N763" s="59">
        <v>0</v>
      </c>
    </row>
    <row r="764" spans="1:14" ht="15" x14ac:dyDescent="0.3">
      <c r="A764" s="53" t="s">
        <v>270</v>
      </c>
      <c r="B764" s="53" t="s">
        <v>52</v>
      </c>
      <c r="C764" s="59">
        <v>3254479</v>
      </c>
      <c r="D764" s="59">
        <v>-1428</v>
      </c>
      <c r="E764" s="59">
        <v>0</v>
      </c>
      <c r="F764" s="59">
        <v>0</v>
      </c>
      <c r="G764" s="59">
        <v>0</v>
      </c>
      <c r="H764" s="59">
        <v>3253051</v>
      </c>
      <c r="I764" s="59">
        <v>-3253051</v>
      </c>
      <c r="J764" s="59">
        <v>0</v>
      </c>
      <c r="K764" s="59">
        <v>23176</v>
      </c>
      <c r="L764" s="59">
        <v>-23176</v>
      </c>
      <c r="M764" s="59">
        <v>0</v>
      </c>
      <c r="N764" s="59">
        <v>0</v>
      </c>
    </row>
    <row r="765" spans="1:14" ht="15" x14ac:dyDescent="0.3">
      <c r="A765" s="53" t="s">
        <v>270</v>
      </c>
      <c r="B765" s="53" t="s">
        <v>53</v>
      </c>
      <c r="C765" s="59">
        <v>3111259</v>
      </c>
      <c r="D765" s="59">
        <v>-20174</v>
      </c>
      <c r="E765" s="59">
        <v>0</v>
      </c>
      <c r="F765" s="59">
        <v>0</v>
      </c>
      <c r="G765" s="59">
        <v>0</v>
      </c>
      <c r="H765" s="59">
        <v>3091085</v>
      </c>
      <c r="I765" s="59">
        <v>-3091085</v>
      </c>
      <c r="J765" s="59">
        <v>0</v>
      </c>
      <c r="K765" s="59">
        <v>10472</v>
      </c>
      <c r="L765" s="59">
        <v>-10472</v>
      </c>
      <c r="M765" s="59">
        <v>0</v>
      </c>
      <c r="N765" s="59">
        <v>0</v>
      </c>
    </row>
    <row r="766" spans="1:14" ht="15" x14ac:dyDescent="0.3">
      <c r="A766" s="53" t="s">
        <v>270</v>
      </c>
      <c r="B766" s="53" t="s">
        <v>54</v>
      </c>
      <c r="C766" s="59">
        <v>2920660</v>
      </c>
      <c r="D766" s="59">
        <v>-2095</v>
      </c>
      <c r="E766" s="59">
        <v>0</v>
      </c>
      <c r="F766" s="59">
        <v>0</v>
      </c>
      <c r="G766" s="59">
        <v>0</v>
      </c>
      <c r="H766" s="59">
        <v>2918565</v>
      </c>
      <c r="I766" s="59">
        <v>-2918565</v>
      </c>
      <c r="J766" s="59">
        <v>0</v>
      </c>
      <c r="K766" s="59">
        <v>9348</v>
      </c>
      <c r="L766" s="59">
        <v>-9348</v>
      </c>
      <c r="M766" s="59">
        <v>0</v>
      </c>
      <c r="N766" s="59">
        <v>0</v>
      </c>
    </row>
    <row r="767" spans="1:14" ht="15" x14ac:dyDescent="0.3">
      <c r="A767" s="53" t="s">
        <v>270</v>
      </c>
      <c r="B767" s="53" t="s">
        <v>55</v>
      </c>
      <c r="C767" s="59">
        <v>2811538.8000000012</v>
      </c>
      <c r="D767" s="59">
        <v>-13088.19</v>
      </c>
      <c r="E767" s="59">
        <v>0</v>
      </c>
      <c r="F767" s="59">
        <v>0</v>
      </c>
      <c r="G767" s="59">
        <v>0</v>
      </c>
      <c r="H767" s="59">
        <v>2798450.6100000013</v>
      </c>
      <c r="I767" s="59">
        <v>-2798450.6100000013</v>
      </c>
      <c r="J767" s="59">
        <v>0</v>
      </c>
      <c r="K767" s="59">
        <v>200000</v>
      </c>
      <c r="L767" s="59">
        <v>-200000</v>
      </c>
      <c r="M767" s="59">
        <v>0</v>
      </c>
      <c r="N767" s="59">
        <v>0</v>
      </c>
    </row>
    <row r="768" spans="1:14" ht="15" x14ac:dyDescent="0.3">
      <c r="A768" s="53" t="s">
        <v>270</v>
      </c>
      <c r="B768" s="53" t="s">
        <v>56</v>
      </c>
      <c r="C768" s="59">
        <v>1309526</v>
      </c>
      <c r="D768" s="59">
        <v>0</v>
      </c>
      <c r="E768" s="59">
        <v>0</v>
      </c>
      <c r="F768" s="59">
        <v>0</v>
      </c>
      <c r="G768" s="59">
        <v>0</v>
      </c>
      <c r="H768" s="59">
        <v>1309526</v>
      </c>
      <c r="I768" s="59">
        <v>-1309526</v>
      </c>
      <c r="J768" s="59">
        <v>0</v>
      </c>
      <c r="K768" s="59">
        <v>264</v>
      </c>
      <c r="L768" s="59">
        <v>-264</v>
      </c>
      <c r="M768" s="59">
        <v>0</v>
      </c>
      <c r="N768" s="59">
        <v>0</v>
      </c>
    </row>
    <row r="769" spans="1:14" ht="15" x14ac:dyDescent="0.3">
      <c r="A769" s="53" t="s">
        <v>270</v>
      </c>
      <c r="B769" s="53" t="s">
        <v>57</v>
      </c>
      <c r="C769" s="59">
        <v>92453</v>
      </c>
      <c r="D769" s="59">
        <v>-1292</v>
      </c>
      <c r="E769" s="59">
        <v>0</v>
      </c>
      <c r="F769" s="59">
        <v>0</v>
      </c>
      <c r="G769" s="59">
        <v>0</v>
      </c>
      <c r="H769" s="59">
        <v>91161</v>
      </c>
      <c r="I769" s="59">
        <v>-91161</v>
      </c>
      <c r="J769" s="59">
        <v>0</v>
      </c>
      <c r="K769" s="59">
        <v>0</v>
      </c>
      <c r="L769" s="59">
        <v>0</v>
      </c>
      <c r="M769" s="59">
        <v>0</v>
      </c>
      <c r="N769" s="59">
        <v>0</v>
      </c>
    </row>
    <row r="770" spans="1:14" ht="15" x14ac:dyDescent="0.3">
      <c r="A770" s="53" t="s">
        <v>270</v>
      </c>
      <c r="B770" s="53" t="s">
        <v>58</v>
      </c>
      <c r="C770" s="59">
        <v>2358281</v>
      </c>
      <c r="D770" s="59">
        <v>-7567</v>
      </c>
      <c r="E770" s="59">
        <v>0</v>
      </c>
      <c r="F770" s="59">
        <v>0</v>
      </c>
      <c r="G770" s="59">
        <v>0</v>
      </c>
      <c r="H770" s="59">
        <v>2350714</v>
      </c>
      <c r="I770" s="59">
        <v>-2350714</v>
      </c>
      <c r="J770" s="59">
        <v>0</v>
      </c>
      <c r="K770" s="59">
        <v>45558</v>
      </c>
      <c r="L770" s="59">
        <v>-45558</v>
      </c>
      <c r="M770" s="59">
        <v>0</v>
      </c>
      <c r="N770" s="59">
        <v>0</v>
      </c>
    </row>
    <row r="771" spans="1:14" ht="15" x14ac:dyDescent="0.3">
      <c r="A771" s="53" t="s">
        <v>270</v>
      </c>
      <c r="B771" s="53" t="s">
        <v>59</v>
      </c>
      <c r="C771" s="59">
        <v>0</v>
      </c>
      <c r="D771" s="59">
        <v>0</v>
      </c>
      <c r="E771" s="59">
        <v>0</v>
      </c>
      <c r="F771" s="59">
        <v>0</v>
      </c>
      <c r="G771" s="59">
        <v>0</v>
      </c>
      <c r="H771" s="59">
        <v>0</v>
      </c>
      <c r="I771" s="59">
        <v>0</v>
      </c>
      <c r="J771" s="59">
        <v>0</v>
      </c>
      <c r="K771" s="59">
        <v>929</v>
      </c>
      <c r="L771" s="59">
        <v>-929</v>
      </c>
      <c r="M771" s="59">
        <v>0</v>
      </c>
      <c r="N771" s="59">
        <v>0</v>
      </c>
    </row>
    <row r="772" spans="1:14" ht="15" x14ac:dyDescent="0.3">
      <c r="A772" s="53" t="s">
        <v>270</v>
      </c>
      <c r="B772" s="53" t="s">
        <v>60</v>
      </c>
      <c r="C772" s="59">
        <v>0</v>
      </c>
      <c r="D772" s="59">
        <v>0</v>
      </c>
      <c r="E772" s="59">
        <v>0</v>
      </c>
      <c r="F772" s="59">
        <v>0</v>
      </c>
      <c r="G772" s="59">
        <v>0</v>
      </c>
      <c r="H772" s="59">
        <v>0</v>
      </c>
      <c r="I772" s="59">
        <v>0</v>
      </c>
      <c r="J772" s="59">
        <v>0</v>
      </c>
      <c r="K772" s="59">
        <v>338</v>
      </c>
      <c r="L772" s="59">
        <v>-338</v>
      </c>
      <c r="M772" s="59">
        <v>0</v>
      </c>
      <c r="N772" s="59">
        <v>0</v>
      </c>
    </row>
    <row r="773" spans="1:14" ht="15" x14ac:dyDescent="0.3">
      <c r="A773" s="53" t="s">
        <v>270</v>
      </c>
      <c r="B773" s="53" t="s">
        <v>89</v>
      </c>
      <c r="C773" s="59">
        <v>0</v>
      </c>
      <c r="D773" s="59">
        <v>0</v>
      </c>
      <c r="E773" s="59">
        <v>0</v>
      </c>
      <c r="F773" s="59">
        <v>0</v>
      </c>
      <c r="G773" s="59">
        <v>0</v>
      </c>
      <c r="H773" s="59">
        <v>0</v>
      </c>
      <c r="I773" s="59">
        <v>0</v>
      </c>
      <c r="J773" s="59">
        <v>0</v>
      </c>
      <c r="K773" s="59">
        <v>1204</v>
      </c>
      <c r="L773" s="59">
        <v>-1204</v>
      </c>
      <c r="M773" s="59">
        <v>0</v>
      </c>
      <c r="N773" s="59">
        <v>0</v>
      </c>
    </row>
    <row r="774" spans="1:14" ht="15" x14ac:dyDescent="0.3">
      <c r="A774" s="53" t="s">
        <v>270</v>
      </c>
      <c r="B774" s="53" t="s">
        <v>81</v>
      </c>
      <c r="C774" s="59">
        <v>0</v>
      </c>
      <c r="D774" s="59">
        <v>0</v>
      </c>
      <c r="E774" s="59">
        <v>0</v>
      </c>
      <c r="F774" s="59">
        <v>0</v>
      </c>
      <c r="G774" s="59">
        <v>0</v>
      </c>
      <c r="H774" s="59">
        <v>0</v>
      </c>
      <c r="I774" s="59">
        <v>0</v>
      </c>
      <c r="J774" s="59">
        <v>0</v>
      </c>
      <c r="K774" s="59">
        <v>127</v>
      </c>
      <c r="L774" s="59">
        <v>-127</v>
      </c>
      <c r="M774" s="59">
        <v>0</v>
      </c>
      <c r="N774" s="59">
        <v>0</v>
      </c>
    </row>
    <row r="775" spans="1:14" ht="15" x14ac:dyDescent="0.3">
      <c r="A775" s="53" t="s">
        <v>273</v>
      </c>
      <c r="B775" s="53" t="s">
        <v>68</v>
      </c>
      <c r="C775" s="59">
        <v>279843</v>
      </c>
      <c r="D775" s="59">
        <v>-279843</v>
      </c>
      <c r="E775" s="59">
        <v>0</v>
      </c>
      <c r="F775" s="59">
        <v>0</v>
      </c>
      <c r="G775" s="59">
        <v>0</v>
      </c>
      <c r="H775" s="59">
        <v>0</v>
      </c>
      <c r="I775" s="59">
        <v>0</v>
      </c>
      <c r="J775" s="59">
        <v>0</v>
      </c>
      <c r="K775" s="59">
        <v>0</v>
      </c>
      <c r="L775" s="59">
        <v>0</v>
      </c>
      <c r="M775" s="59">
        <v>0</v>
      </c>
      <c r="N775" s="59">
        <v>0</v>
      </c>
    </row>
    <row r="776" spans="1:14" ht="15" x14ac:dyDescent="0.3">
      <c r="A776" s="53" t="s">
        <v>273</v>
      </c>
      <c r="B776" s="53" t="s">
        <v>69</v>
      </c>
      <c r="C776" s="59">
        <v>326297</v>
      </c>
      <c r="D776" s="59">
        <v>-326297</v>
      </c>
      <c r="E776" s="59">
        <v>0</v>
      </c>
      <c r="F776" s="59">
        <v>0</v>
      </c>
      <c r="G776" s="59">
        <v>0</v>
      </c>
      <c r="H776" s="59">
        <v>0</v>
      </c>
      <c r="I776" s="59">
        <v>0</v>
      </c>
      <c r="J776" s="59">
        <v>0</v>
      </c>
      <c r="K776" s="59">
        <v>0</v>
      </c>
      <c r="L776" s="59">
        <v>0</v>
      </c>
      <c r="M776" s="59">
        <v>0</v>
      </c>
      <c r="N776" s="59">
        <v>0</v>
      </c>
    </row>
    <row r="777" spans="1:14" ht="15" x14ac:dyDescent="0.3">
      <c r="A777" s="53" t="s">
        <v>273</v>
      </c>
      <c r="B777" s="53" t="s">
        <v>70</v>
      </c>
      <c r="C777" s="59">
        <v>866208</v>
      </c>
      <c r="D777" s="59">
        <v>-20978</v>
      </c>
      <c r="E777" s="59">
        <v>0</v>
      </c>
      <c r="F777" s="59">
        <v>0</v>
      </c>
      <c r="G777" s="59">
        <v>0</v>
      </c>
      <c r="H777" s="59">
        <v>845230</v>
      </c>
      <c r="I777" s="59">
        <v>-696961</v>
      </c>
      <c r="J777" s="59">
        <v>148269</v>
      </c>
      <c r="K777" s="59">
        <v>0</v>
      </c>
      <c r="L777" s="59">
        <v>0</v>
      </c>
      <c r="M777" s="59">
        <v>0</v>
      </c>
      <c r="N777" s="59">
        <v>148269</v>
      </c>
    </row>
    <row r="778" spans="1:14" ht="15" x14ac:dyDescent="0.3">
      <c r="A778" s="53" t="s">
        <v>273</v>
      </c>
      <c r="B778" s="53" t="s">
        <v>71</v>
      </c>
      <c r="C778" s="59">
        <v>5698923</v>
      </c>
      <c r="D778" s="59">
        <v>-26902</v>
      </c>
      <c r="E778" s="59">
        <v>0</v>
      </c>
      <c r="F778" s="59">
        <v>0</v>
      </c>
      <c r="G778" s="59">
        <v>0</v>
      </c>
      <c r="H778" s="59">
        <v>5672021</v>
      </c>
      <c r="I778" s="59">
        <v>-5265644</v>
      </c>
      <c r="J778" s="59">
        <v>406377</v>
      </c>
      <c r="K778" s="59">
        <v>0</v>
      </c>
      <c r="L778" s="59">
        <v>0</v>
      </c>
      <c r="M778" s="59">
        <v>0</v>
      </c>
      <c r="N778" s="59">
        <v>406377</v>
      </c>
    </row>
    <row r="779" spans="1:14" ht="15" x14ac:dyDescent="0.3">
      <c r="A779" s="53" t="s">
        <v>273</v>
      </c>
      <c r="B779" s="53" t="s">
        <v>39</v>
      </c>
      <c r="C779" s="59">
        <v>5864955</v>
      </c>
      <c r="D779" s="59">
        <v>-25082</v>
      </c>
      <c r="E779" s="59">
        <v>0</v>
      </c>
      <c r="F779" s="59">
        <v>0</v>
      </c>
      <c r="G779" s="59">
        <v>0</v>
      </c>
      <c r="H779" s="59">
        <v>5839873</v>
      </c>
      <c r="I779" s="59">
        <v>-5536750</v>
      </c>
      <c r="J779" s="59">
        <v>303123</v>
      </c>
      <c r="K779" s="59">
        <v>0</v>
      </c>
      <c r="L779" s="59">
        <v>0</v>
      </c>
      <c r="M779" s="59">
        <v>0</v>
      </c>
      <c r="N779" s="59">
        <v>303123</v>
      </c>
    </row>
    <row r="780" spans="1:14" ht="15" x14ac:dyDescent="0.3">
      <c r="A780" s="53" t="s">
        <v>273</v>
      </c>
      <c r="B780" s="53" t="s">
        <v>40</v>
      </c>
      <c r="C780" s="59">
        <v>5738497</v>
      </c>
      <c r="D780" s="59">
        <v>-32881</v>
      </c>
      <c r="E780" s="59">
        <v>0</v>
      </c>
      <c r="F780" s="59">
        <v>0</v>
      </c>
      <c r="G780" s="59">
        <v>0</v>
      </c>
      <c r="H780" s="59">
        <v>5705616</v>
      </c>
      <c r="I780" s="59">
        <v>-5667416</v>
      </c>
      <c r="J780" s="59">
        <v>38200</v>
      </c>
      <c r="K780" s="59">
        <v>173</v>
      </c>
      <c r="L780" s="59">
        <v>-173</v>
      </c>
      <c r="M780" s="59">
        <v>0</v>
      </c>
      <c r="N780" s="59">
        <v>38200</v>
      </c>
    </row>
    <row r="781" spans="1:14" ht="15" x14ac:dyDescent="0.3">
      <c r="A781" s="53" t="s">
        <v>273</v>
      </c>
      <c r="B781" s="53" t="s">
        <v>41</v>
      </c>
      <c r="C781" s="59">
        <v>5778477</v>
      </c>
      <c r="D781" s="59">
        <v>-73436</v>
      </c>
      <c r="E781" s="59">
        <v>0</v>
      </c>
      <c r="F781" s="59">
        <v>0</v>
      </c>
      <c r="G781" s="59">
        <v>0</v>
      </c>
      <c r="H781" s="59">
        <v>5705041</v>
      </c>
      <c r="I781" s="59">
        <v>-5704156</v>
      </c>
      <c r="J781" s="59">
        <v>885</v>
      </c>
      <c r="K781" s="59">
        <v>18091</v>
      </c>
      <c r="L781" s="59">
        <v>-3366</v>
      </c>
      <c r="M781" s="59">
        <v>14725</v>
      </c>
      <c r="N781" s="59">
        <v>-13840</v>
      </c>
    </row>
    <row r="782" spans="1:14" ht="15" x14ac:dyDescent="0.3">
      <c r="A782" s="53" t="s">
        <v>273</v>
      </c>
      <c r="B782" s="53" t="s">
        <v>42</v>
      </c>
      <c r="C782" s="59">
        <v>5562858</v>
      </c>
      <c r="D782" s="59">
        <v>-35398</v>
      </c>
      <c r="E782" s="59">
        <v>0</v>
      </c>
      <c r="F782" s="59">
        <v>0</v>
      </c>
      <c r="G782" s="59">
        <v>0</v>
      </c>
      <c r="H782" s="59">
        <v>5527460</v>
      </c>
      <c r="I782" s="59">
        <v>-5438722</v>
      </c>
      <c r="J782" s="59">
        <v>88738</v>
      </c>
      <c r="K782" s="59">
        <v>3</v>
      </c>
      <c r="L782" s="59">
        <v>0</v>
      </c>
      <c r="M782" s="59">
        <v>3</v>
      </c>
      <c r="N782" s="59">
        <v>88735</v>
      </c>
    </row>
    <row r="783" spans="1:14" ht="15" x14ac:dyDescent="0.3">
      <c r="A783" s="53" t="s">
        <v>273</v>
      </c>
      <c r="B783" s="53" t="s">
        <v>43</v>
      </c>
      <c r="C783" s="59">
        <v>5396827</v>
      </c>
      <c r="D783" s="59">
        <v>-23126</v>
      </c>
      <c r="E783" s="59">
        <v>0</v>
      </c>
      <c r="F783" s="59">
        <v>0</v>
      </c>
      <c r="G783" s="59">
        <v>0</v>
      </c>
      <c r="H783" s="59">
        <v>5373701</v>
      </c>
      <c r="I783" s="59">
        <v>-5309206</v>
      </c>
      <c r="J783" s="59">
        <v>64495</v>
      </c>
      <c r="K783" s="59">
        <v>10680</v>
      </c>
      <c r="L783" s="59">
        <v>-8110</v>
      </c>
      <c r="M783" s="59">
        <v>2570</v>
      </c>
      <c r="N783" s="59">
        <v>61925</v>
      </c>
    </row>
    <row r="784" spans="1:14" ht="15" x14ac:dyDescent="0.3">
      <c r="A784" s="53" t="s">
        <v>273</v>
      </c>
      <c r="B784" s="53" t="s">
        <v>44</v>
      </c>
      <c r="C784" s="59">
        <v>5050576</v>
      </c>
      <c r="D784" s="59">
        <v>-17067</v>
      </c>
      <c r="E784" s="59">
        <v>0</v>
      </c>
      <c r="F784" s="59">
        <v>0</v>
      </c>
      <c r="G784" s="59">
        <v>0</v>
      </c>
      <c r="H784" s="59">
        <v>5033509</v>
      </c>
      <c r="I784" s="59">
        <v>-5003200</v>
      </c>
      <c r="J784" s="59">
        <v>30309</v>
      </c>
      <c r="K784" s="59">
        <v>0</v>
      </c>
      <c r="L784" s="59">
        <v>0</v>
      </c>
      <c r="M784" s="59">
        <v>0</v>
      </c>
      <c r="N784" s="59">
        <v>30309</v>
      </c>
    </row>
    <row r="785" spans="1:14" ht="15" x14ac:dyDescent="0.3">
      <c r="A785" s="53" t="s">
        <v>273</v>
      </c>
      <c r="B785" s="53" t="s">
        <v>45</v>
      </c>
      <c r="C785" s="59">
        <v>4860278</v>
      </c>
      <c r="D785" s="59">
        <v>-7428</v>
      </c>
      <c r="E785" s="59">
        <v>0</v>
      </c>
      <c r="F785" s="59">
        <v>0</v>
      </c>
      <c r="G785" s="59">
        <v>0</v>
      </c>
      <c r="H785" s="59">
        <v>4852850</v>
      </c>
      <c r="I785" s="59">
        <v>-4852850</v>
      </c>
      <c r="J785" s="59">
        <v>0</v>
      </c>
      <c r="K785" s="59">
        <v>4855</v>
      </c>
      <c r="L785" s="59">
        <v>-3446</v>
      </c>
      <c r="M785" s="59">
        <v>1409</v>
      </c>
      <c r="N785" s="59">
        <v>-1409</v>
      </c>
    </row>
    <row r="786" spans="1:14" ht="15" x14ac:dyDescent="0.3">
      <c r="A786" s="53" t="s">
        <v>273</v>
      </c>
      <c r="B786" s="53" t="s">
        <v>46</v>
      </c>
      <c r="C786" s="59">
        <v>4755119</v>
      </c>
      <c r="D786" s="59">
        <v>-12765</v>
      </c>
      <c r="E786" s="59">
        <v>0</v>
      </c>
      <c r="F786" s="59">
        <v>0</v>
      </c>
      <c r="G786" s="59">
        <v>0</v>
      </c>
      <c r="H786" s="59">
        <v>4742354</v>
      </c>
      <c r="I786" s="59">
        <v>-4742354</v>
      </c>
      <c r="J786" s="59">
        <v>0</v>
      </c>
      <c r="K786" s="59">
        <v>0</v>
      </c>
      <c r="L786" s="59">
        <v>0</v>
      </c>
      <c r="M786" s="59">
        <v>0</v>
      </c>
      <c r="N786" s="59">
        <v>0</v>
      </c>
    </row>
    <row r="787" spans="1:14" ht="15" x14ac:dyDescent="0.3">
      <c r="A787" s="53" t="s">
        <v>273</v>
      </c>
      <c r="B787" s="53" t="s">
        <v>47</v>
      </c>
      <c r="C787" s="59">
        <v>4618091</v>
      </c>
      <c r="D787" s="59">
        <v>-7048</v>
      </c>
      <c r="E787" s="59">
        <v>0</v>
      </c>
      <c r="F787" s="59">
        <v>0</v>
      </c>
      <c r="G787" s="59">
        <v>0</v>
      </c>
      <c r="H787" s="59">
        <v>4611043</v>
      </c>
      <c r="I787" s="59">
        <v>-4611043</v>
      </c>
      <c r="J787" s="59">
        <v>0</v>
      </c>
      <c r="K787" s="59">
        <v>0</v>
      </c>
      <c r="L787" s="59">
        <v>0</v>
      </c>
      <c r="M787" s="59">
        <v>0</v>
      </c>
      <c r="N787" s="59">
        <v>0</v>
      </c>
    </row>
    <row r="788" spans="1:14" ht="15" x14ac:dyDescent="0.3">
      <c r="A788" s="53" t="s">
        <v>273</v>
      </c>
      <c r="B788" s="53" t="s">
        <v>48</v>
      </c>
      <c r="C788" s="59">
        <v>4435452</v>
      </c>
      <c r="D788" s="59">
        <v>-6382</v>
      </c>
      <c r="E788" s="59">
        <v>0</v>
      </c>
      <c r="F788" s="59">
        <v>0</v>
      </c>
      <c r="G788" s="59">
        <v>0</v>
      </c>
      <c r="H788" s="59">
        <v>4429070</v>
      </c>
      <c r="I788" s="59">
        <v>-4429070</v>
      </c>
      <c r="J788" s="59">
        <v>0</v>
      </c>
      <c r="K788" s="59">
        <v>0</v>
      </c>
      <c r="L788" s="59">
        <v>0</v>
      </c>
      <c r="M788" s="59">
        <v>0</v>
      </c>
      <c r="N788" s="59">
        <v>0</v>
      </c>
    </row>
    <row r="789" spans="1:14" ht="15" x14ac:dyDescent="0.3">
      <c r="A789" s="53" t="s">
        <v>273</v>
      </c>
      <c r="B789" s="53" t="s">
        <v>49</v>
      </c>
      <c r="C789" s="59">
        <v>4321456</v>
      </c>
      <c r="D789" s="59">
        <v>-12073</v>
      </c>
      <c r="E789" s="59">
        <v>0</v>
      </c>
      <c r="F789" s="59">
        <v>0</v>
      </c>
      <c r="G789" s="59">
        <v>0</v>
      </c>
      <c r="H789" s="59">
        <v>4309383</v>
      </c>
      <c r="I789" s="59">
        <v>-4309383</v>
      </c>
      <c r="J789" s="59">
        <v>0</v>
      </c>
      <c r="K789" s="59">
        <v>5903</v>
      </c>
      <c r="L789" s="59">
        <v>-5903</v>
      </c>
      <c r="M789" s="59">
        <v>0</v>
      </c>
      <c r="N789" s="59">
        <v>0</v>
      </c>
    </row>
    <row r="790" spans="1:14" ht="15" x14ac:dyDescent="0.3">
      <c r="A790" s="53" t="s">
        <v>273</v>
      </c>
      <c r="B790" s="53" t="s">
        <v>50</v>
      </c>
      <c r="C790" s="59">
        <v>4043106</v>
      </c>
      <c r="D790" s="59">
        <v>-5467</v>
      </c>
      <c r="E790" s="59">
        <v>0</v>
      </c>
      <c r="F790" s="59">
        <v>0</v>
      </c>
      <c r="G790" s="59">
        <v>0</v>
      </c>
      <c r="H790" s="59">
        <v>4037639</v>
      </c>
      <c r="I790" s="59">
        <v>-4037639</v>
      </c>
      <c r="J790" s="59">
        <v>0</v>
      </c>
      <c r="K790" s="59">
        <v>0</v>
      </c>
      <c r="L790" s="59">
        <v>0</v>
      </c>
      <c r="M790" s="59">
        <v>0</v>
      </c>
      <c r="N790" s="59">
        <v>0</v>
      </c>
    </row>
    <row r="791" spans="1:14" ht="15" x14ac:dyDescent="0.3">
      <c r="A791" s="53" t="s">
        <v>273</v>
      </c>
      <c r="B791" s="53" t="s">
        <v>51</v>
      </c>
      <c r="C791" s="59">
        <v>2598394</v>
      </c>
      <c r="D791" s="59">
        <v>-5203</v>
      </c>
      <c r="E791" s="59">
        <v>0</v>
      </c>
      <c r="F791" s="59">
        <v>0</v>
      </c>
      <c r="G791" s="59">
        <v>0</v>
      </c>
      <c r="H791" s="59">
        <v>2593191</v>
      </c>
      <c r="I791" s="59">
        <v>-2593191</v>
      </c>
      <c r="J791" s="59">
        <v>0</v>
      </c>
      <c r="K791" s="59">
        <v>0</v>
      </c>
      <c r="L791" s="59">
        <v>0</v>
      </c>
      <c r="M791" s="59">
        <v>0</v>
      </c>
      <c r="N791" s="59">
        <v>0</v>
      </c>
    </row>
    <row r="792" spans="1:14" ht="15" x14ac:dyDescent="0.3">
      <c r="A792" s="53" t="s">
        <v>273</v>
      </c>
      <c r="B792" s="53" t="s">
        <v>52</v>
      </c>
      <c r="C792" s="59">
        <v>891081</v>
      </c>
      <c r="D792" s="59">
        <v>-2069</v>
      </c>
      <c r="E792" s="59">
        <v>0</v>
      </c>
      <c r="F792" s="59">
        <v>0</v>
      </c>
      <c r="G792" s="59">
        <v>0</v>
      </c>
      <c r="H792" s="59">
        <v>889012</v>
      </c>
      <c r="I792" s="59">
        <v>-889012</v>
      </c>
      <c r="J792" s="59">
        <v>0</v>
      </c>
      <c r="K792" s="59">
        <v>0</v>
      </c>
      <c r="L792" s="59">
        <v>0</v>
      </c>
      <c r="M792" s="59">
        <v>0</v>
      </c>
      <c r="N792" s="59">
        <v>0</v>
      </c>
    </row>
    <row r="793" spans="1:14" ht="15" x14ac:dyDescent="0.3">
      <c r="A793" s="53" t="s">
        <v>272</v>
      </c>
      <c r="B793" s="53" t="s">
        <v>361</v>
      </c>
      <c r="C793" s="59">
        <v>2243</v>
      </c>
      <c r="D793" s="59">
        <v>-1176</v>
      </c>
      <c r="E793" s="59">
        <v>0</v>
      </c>
      <c r="F793" s="59">
        <v>0</v>
      </c>
      <c r="G793" s="59">
        <v>0</v>
      </c>
      <c r="H793" s="59">
        <v>1067</v>
      </c>
      <c r="I793" s="59">
        <v>-1000</v>
      </c>
      <c r="J793" s="59">
        <v>67</v>
      </c>
      <c r="K793" s="59">
        <v>0</v>
      </c>
      <c r="L793" s="59">
        <v>0</v>
      </c>
      <c r="M793" s="59">
        <v>0</v>
      </c>
      <c r="N793" s="59">
        <v>67</v>
      </c>
    </row>
    <row r="794" spans="1:14" ht="15" x14ac:dyDescent="0.3">
      <c r="A794" s="53" t="s">
        <v>272</v>
      </c>
      <c r="B794" s="53" t="s">
        <v>355</v>
      </c>
      <c r="C794" s="59">
        <v>7898</v>
      </c>
      <c r="D794" s="59">
        <v>0</v>
      </c>
      <c r="E794" s="59">
        <v>0</v>
      </c>
      <c r="F794" s="59">
        <v>0</v>
      </c>
      <c r="G794" s="59">
        <v>0</v>
      </c>
      <c r="H794" s="59">
        <v>7898</v>
      </c>
      <c r="I794" s="59">
        <v>-1000</v>
      </c>
      <c r="J794" s="59">
        <v>6898</v>
      </c>
      <c r="K794" s="59">
        <v>0</v>
      </c>
      <c r="L794" s="59">
        <v>0</v>
      </c>
      <c r="M794" s="59">
        <v>0</v>
      </c>
      <c r="N794" s="59">
        <v>6898</v>
      </c>
    </row>
    <row r="795" spans="1:14" ht="15" x14ac:dyDescent="0.3">
      <c r="A795" s="53" t="s">
        <v>272</v>
      </c>
      <c r="B795" s="53" t="s">
        <v>64</v>
      </c>
      <c r="C795" s="59">
        <v>11813</v>
      </c>
      <c r="D795" s="59">
        <v>0</v>
      </c>
      <c r="E795" s="59">
        <v>0</v>
      </c>
      <c r="F795" s="59">
        <v>0</v>
      </c>
      <c r="G795" s="59">
        <v>0</v>
      </c>
      <c r="H795" s="59">
        <v>11813</v>
      </c>
      <c r="I795" s="59">
        <v>-1000</v>
      </c>
      <c r="J795" s="59">
        <v>10813</v>
      </c>
      <c r="K795" s="59">
        <v>0</v>
      </c>
      <c r="L795" s="59">
        <v>0</v>
      </c>
      <c r="M795" s="59">
        <v>0</v>
      </c>
      <c r="N795" s="59">
        <v>10813</v>
      </c>
    </row>
    <row r="796" spans="1:14" ht="15" x14ac:dyDescent="0.3">
      <c r="A796" s="53" t="s">
        <v>272</v>
      </c>
      <c r="B796" s="53" t="s">
        <v>65</v>
      </c>
      <c r="C796" s="59">
        <v>13387</v>
      </c>
      <c r="D796" s="59">
        <v>0</v>
      </c>
      <c r="E796" s="59">
        <v>0</v>
      </c>
      <c r="F796" s="59">
        <v>0</v>
      </c>
      <c r="G796" s="59">
        <v>0</v>
      </c>
      <c r="H796" s="59">
        <v>13387</v>
      </c>
      <c r="I796" s="59">
        <v>-1000</v>
      </c>
      <c r="J796" s="59">
        <v>12387</v>
      </c>
      <c r="K796" s="59">
        <v>0</v>
      </c>
      <c r="L796" s="59">
        <v>0</v>
      </c>
      <c r="M796" s="59">
        <v>0</v>
      </c>
      <c r="N796" s="59">
        <v>12387</v>
      </c>
    </row>
    <row r="797" spans="1:14" ht="15" x14ac:dyDescent="0.3">
      <c r="A797" s="53" t="s">
        <v>272</v>
      </c>
      <c r="B797" s="53" t="s">
        <v>66</v>
      </c>
      <c r="C797" s="59">
        <v>21734</v>
      </c>
      <c r="D797" s="59">
        <v>-3198</v>
      </c>
      <c r="E797" s="59">
        <v>0</v>
      </c>
      <c r="F797" s="59">
        <v>0</v>
      </c>
      <c r="G797" s="59">
        <v>0</v>
      </c>
      <c r="H797" s="59">
        <v>18536</v>
      </c>
      <c r="I797" s="59">
        <v>-1000</v>
      </c>
      <c r="J797" s="59">
        <v>17536</v>
      </c>
      <c r="K797" s="59">
        <v>0</v>
      </c>
      <c r="L797" s="59">
        <v>0</v>
      </c>
      <c r="M797" s="59">
        <v>0</v>
      </c>
      <c r="N797" s="59">
        <v>17536</v>
      </c>
    </row>
    <row r="798" spans="1:14" ht="15" x14ac:dyDescent="0.3">
      <c r="A798" s="53" t="s">
        <v>272</v>
      </c>
      <c r="B798" s="53" t="s">
        <v>38</v>
      </c>
      <c r="C798" s="59">
        <v>21279</v>
      </c>
      <c r="D798" s="59">
        <v>-5417</v>
      </c>
      <c r="E798" s="59">
        <v>0</v>
      </c>
      <c r="F798" s="59">
        <v>0</v>
      </c>
      <c r="G798" s="59">
        <v>0</v>
      </c>
      <c r="H798" s="59">
        <v>15862</v>
      </c>
      <c r="I798" s="59">
        <v>-2085</v>
      </c>
      <c r="J798" s="59">
        <v>13777</v>
      </c>
      <c r="K798" s="59">
        <v>0</v>
      </c>
      <c r="L798" s="59">
        <v>0</v>
      </c>
      <c r="M798" s="59">
        <v>0</v>
      </c>
      <c r="N798" s="59">
        <v>13777</v>
      </c>
    </row>
    <row r="799" spans="1:14" ht="15" x14ac:dyDescent="0.3">
      <c r="A799" s="53" t="s">
        <v>272</v>
      </c>
      <c r="B799" s="53" t="s">
        <v>67</v>
      </c>
      <c r="C799" s="59">
        <v>204782</v>
      </c>
      <c r="D799" s="59">
        <v>-182242</v>
      </c>
      <c r="E799" s="59">
        <v>0</v>
      </c>
      <c r="F799" s="59">
        <v>0</v>
      </c>
      <c r="G799" s="59">
        <v>0</v>
      </c>
      <c r="H799" s="59">
        <v>22540</v>
      </c>
      <c r="I799" s="59">
        <v>-9502</v>
      </c>
      <c r="J799" s="59">
        <v>13038</v>
      </c>
      <c r="K799" s="59">
        <v>0</v>
      </c>
      <c r="L799" s="59">
        <v>0</v>
      </c>
      <c r="M799" s="59">
        <v>0</v>
      </c>
      <c r="N799" s="59">
        <v>13038</v>
      </c>
    </row>
    <row r="800" spans="1:14" ht="15" x14ac:dyDescent="0.3">
      <c r="A800" s="53" t="s">
        <v>272</v>
      </c>
      <c r="B800" s="53" t="s">
        <v>68</v>
      </c>
      <c r="C800" s="59">
        <v>381930</v>
      </c>
      <c r="D800" s="59">
        <v>-185403</v>
      </c>
      <c r="E800" s="59">
        <v>0</v>
      </c>
      <c r="F800" s="59">
        <v>0</v>
      </c>
      <c r="G800" s="59">
        <v>0</v>
      </c>
      <c r="H800" s="59">
        <v>196527</v>
      </c>
      <c r="I800" s="59">
        <v>-95748</v>
      </c>
      <c r="J800" s="59">
        <v>100779</v>
      </c>
      <c r="K800" s="59">
        <v>0</v>
      </c>
      <c r="L800" s="59">
        <v>0</v>
      </c>
      <c r="M800" s="59">
        <v>0</v>
      </c>
      <c r="N800" s="59">
        <v>100779</v>
      </c>
    </row>
    <row r="801" spans="1:14" ht="15" x14ac:dyDescent="0.3">
      <c r="A801" s="53" t="s">
        <v>272</v>
      </c>
      <c r="B801" s="53" t="s">
        <v>69</v>
      </c>
      <c r="C801" s="59">
        <v>421298</v>
      </c>
      <c r="D801" s="59">
        <v>-183953</v>
      </c>
      <c r="E801" s="59">
        <v>0</v>
      </c>
      <c r="F801" s="59">
        <v>0</v>
      </c>
      <c r="G801" s="59">
        <v>0</v>
      </c>
      <c r="H801" s="59">
        <v>237345</v>
      </c>
      <c r="I801" s="59">
        <v>-139031</v>
      </c>
      <c r="J801" s="59">
        <v>98314</v>
      </c>
      <c r="K801" s="59">
        <v>0</v>
      </c>
      <c r="L801" s="59">
        <v>0</v>
      </c>
      <c r="M801" s="59">
        <v>0</v>
      </c>
      <c r="N801" s="59">
        <v>98314</v>
      </c>
    </row>
    <row r="802" spans="1:14" ht="15" x14ac:dyDescent="0.3">
      <c r="A802" s="53" t="s">
        <v>271</v>
      </c>
      <c r="B802" s="53" t="s">
        <v>361</v>
      </c>
      <c r="C802" s="59">
        <v>4730</v>
      </c>
      <c r="D802" s="59">
        <v>-1986</v>
      </c>
      <c r="E802" s="59">
        <v>0</v>
      </c>
      <c r="F802" s="59">
        <v>0</v>
      </c>
      <c r="G802" s="59">
        <v>0</v>
      </c>
      <c r="H802" s="59">
        <v>2744</v>
      </c>
      <c r="I802" s="59">
        <v>-1000</v>
      </c>
      <c r="J802" s="59">
        <v>1744</v>
      </c>
      <c r="K802" s="59">
        <v>0</v>
      </c>
      <c r="L802" s="59">
        <v>0</v>
      </c>
      <c r="M802" s="59">
        <v>0</v>
      </c>
      <c r="N802" s="59">
        <v>1744</v>
      </c>
    </row>
    <row r="803" spans="1:14" ht="15" x14ac:dyDescent="0.3">
      <c r="A803" s="53" t="s">
        <v>271</v>
      </c>
      <c r="B803" s="53" t="s">
        <v>355</v>
      </c>
      <c r="C803" s="59">
        <v>6448</v>
      </c>
      <c r="D803" s="59">
        <v>0</v>
      </c>
      <c r="E803" s="59">
        <v>0</v>
      </c>
      <c r="F803" s="59">
        <v>0</v>
      </c>
      <c r="G803" s="59">
        <v>0</v>
      </c>
      <c r="H803" s="59">
        <v>6448</v>
      </c>
      <c r="I803" s="59">
        <v>-1000</v>
      </c>
      <c r="J803" s="59">
        <v>5448</v>
      </c>
      <c r="K803" s="59">
        <v>0</v>
      </c>
      <c r="L803" s="59">
        <v>0</v>
      </c>
      <c r="M803" s="59">
        <v>0</v>
      </c>
      <c r="N803" s="59">
        <v>5448</v>
      </c>
    </row>
    <row r="804" spans="1:14" ht="15" x14ac:dyDescent="0.3">
      <c r="A804" s="53" t="s">
        <v>271</v>
      </c>
      <c r="B804" s="53" t="s">
        <v>64</v>
      </c>
      <c r="C804" s="59">
        <v>6108</v>
      </c>
      <c r="D804" s="59">
        <v>0</v>
      </c>
      <c r="E804" s="59">
        <v>0</v>
      </c>
      <c r="F804" s="59">
        <v>0</v>
      </c>
      <c r="G804" s="59">
        <v>0</v>
      </c>
      <c r="H804" s="59">
        <v>6108</v>
      </c>
      <c r="I804" s="59">
        <v>-1000</v>
      </c>
      <c r="J804" s="59">
        <v>5108</v>
      </c>
      <c r="K804" s="59">
        <v>0</v>
      </c>
      <c r="L804" s="59">
        <v>0</v>
      </c>
      <c r="M804" s="59">
        <v>0</v>
      </c>
      <c r="N804" s="59">
        <v>5108</v>
      </c>
    </row>
    <row r="805" spans="1:14" ht="15" x14ac:dyDescent="0.3">
      <c r="A805" s="53" t="s">
        <v>271</v>
      </c>
      <c r="B805" s="53" t="s">
        <v>65</v>
      </c>
      <c r="C805" s="59">
        <v>5721</v>
      </c>
      <c r="D805" s="59">
        <v>-1045</v>
      </c>
      <c r="E805" s="59">
        <v>0</v>
      </c>
      <c r="F805" s="59">
        <v>0</v>
      </c>
      <c r="G805" s="59">
        <v>0</v>
      </c>
      <c r="H805" s="59">
        <v>4676</v>
      </c>
      <c r="I805" s="59">
        <v>-1000</v>
      </c>
      <c r="J805" s="59">
        <v>3676</v>
      </c>
      <c r="K805" s="59">
        <v>0</v>
      </c>
      <c r="L805" s="59">
        <v>0</v>
      </c>
      <c r="M805" s="59">
        <v>0</v>
      </c>
      <c r="N805" s="59">
        <v>3676</v>
      </c>
    </row>
    <row r="806" spans="1:14" ht="15" x14ac:dyDescent="0.3">
      <c r="A806" s="53" t="s">
        <v>271</v>
      </c>
      <c r="B806" s="53" t="s">
        <v>66</v>
      </c>
      <c r="C806" s="59">
        <v>15235</v>
      </c>
      <c r="D806" s="59">
        <v>0</v>
      </c>
      <c r="E806" s="59">
        <v>0</v>
      </c>
      <c r="F806" s="59">
        <v>0</v>
      </c>
      <c r="G806" s="59">
        <v>0</v>
      </c>
      <c r="H806" s="59">
        <v>15235</v>
      </c>
      <c r="I806" s="59">
        <v>-1000</v>
      </c>
      <c r="J806" s="59">
        <v>14235</v>
      </c>
      <c r="K806" s="59">
        <v>0</v>
      </c>
      <c r="L806" s="59">
        <v>0</v>
      </c>
      <c r="M806" s="59">
        <v>0</v>
      </c>
      <c r="N806" s="59">
        <v>14235</v>
      </c>
    </row>
    <row r="807" spans="1:14" ht="15" x14ac:dyDescent="0.3">
      <c r="A807" s="53" t="s">
        <v>271</v>
      </c>
      <c r="B807" s="53" t="s">
        <v>38</v>
      </c>
      <c r="C807" s="59">
        <v>16772</v>
      </c>
      <c r="D807" s="59">
        <v>-4578</v>
      </c>
      <c r="E807" s="59">
        <v>0</v>
      </c>
      <c r="F807" s="59">
        <v>0</v>
      </c>
      <c r="G807" s="59">
        <v>0</v>
      </c>
      <c r="H807" s="59">
        <v>12194</v>
      </c>
      <c r="I807" s="59">
        <v>-1000</v>
      </c>
      <c r="J807" s="59">
        <v>11194</v>
      </c>
      <c r="K807" s="59">
        <v>0</v>
      </c>
      <c r="L807" s="59">
        <v>0</v>
      </c>
      <c r="M807" s="59">
        <v>0</v>
      </c>
      <c r="N807" s="59">
        <v>11194</v>
      </c>
    </row>
    <row r="808" spans="1:14" ht="15" x14ac:dyDescent="0.3">
      <c r="A808" s="53" t="s">
        <v>271</v>
      </c>
      <c r="B808" s="53" t="s">
        <v>67</v>
      </c>
      <c r="C808" s="59">
        <v>17459</v>
      </c>
      <c r="D808" s="59">
        <v>-3218</v>
      </c>
      <c r="E808" s="59">
        <v>0</v>
      </c>
      <c r="F808" s="59">
        <v>0</v>
      </c>
      <c r="G808" s="59">
        <v>0</v>
      </c>
      <c r="H808" s="59">
        <v>14241</v>
      </c>
      <c r="I808" s="59">
        <v>-7325</v>
      </c>
      <c r="J808" s="59">
        <v>6916</v>
      </c>
      <c r="K808" s="59">
        <v>0</v>
      </c>
      <c r="L808" s="59">
        <v>0</v>
      </c>
      <c r="M808" s="59">
        <v>0</v>
      </c>
      <c r="N808" s="59">
        <v>6916</v>
      </c>
    </row>
    <row r="809" spans="1:14" ht="15" x14ac:dyDescent="0.3">
      <c r="A809" s="53" t="s">
        <v>271</v>
      </c>
      <c r="B809" s="53" t="s">
        <v>68</v>
      </c>
      <c r="C809" s="59">
        <v>2667075</v>
      </c>
      <c r="D809" s="59">
        <v>-47406</v>
      </c>
      <c r="E809" s="59">
        <v>0</v>
      </c>
      <c r="F809" s="59">
        <v>0</v>
      </c>
      <c r="G809" s="59">
        <v>0</v>
      </c>
      <c r="H809" s="59">
        <v>2619669</v>
      </c>
      <c r="I809" s="59">
        <v>-2175080</v>
      </c>
      <c r="J809" s="59">
        <v>444589</v>
      </c>
      <c r="K809" s="59">
        <v>0</v>
      </c>
      <c r="L809" s="59">
        <v>0</v>
      </c>
      <c r="M809" s="59">
        <v>0</v>
      </c>
      <c r="N809" s="59">
        <v>444589</v>
      </c>
    </row>
    <row r="810" spans="1:14" ht="15" x14ac:dyDescent="0.3">
      <c r="A810" s="53" t="s">
        <v>271</v>
      </c>
      <c r="B810" s="53" t="s">
        <v>69</v>
      </c>
      <c r="C810" s="59">
        <v>1214204</v>
      </c>
      <c r="D810" s="59">
        <v>-15155</v>
      </c>
      <c r="E810" s="59">
        <v>0</v>
      </c>
      <c r="F810" s="59">
        <v>0</v>
      </c>
      <c r="G810" s="59">
        <v>0</v>
      </c>
      <c r="H810" s="59">
        <v>1199049</v>
      </c>
      <c r="I810" s="59">
        <v>-971288</v>
      </c>
      <c r="J810" s="59">
        <v>227761</v>
      </c>
      <c r="K810" s="59">
        <v>0</v>
      </c>
      <c r="L810" s="59">
        <v>0</v>
      </c>
      <c r="M810" s="59">
        <v>0</v>
      </c>
      <c r="N810" s="59">
        <v>227761</v>
      </c>
    </row>
    <row r="811" spans="1:14" ht="15" x14ac:dyDescent="0.3">
      <c r="A811" s="53" t="s">
        <v>271</v>
      </c>
      <c r="B811" s="53" t="s">
        <v>70</v>
      </c>
      <c r="C811" s="59">
        <v>1852328</v>
      </c>
      <c r="D811" s="59">
        <v>-28219</v>
      </c>
      <c r="E811" s="59">
        <v>0</v>
      </c>
      <c r="F811" s="59">
        <v>0</v>
      </c>
      <c r="G811" s="59">
        <v>0</v>
      </c>
      <c r="H811" s="59">
        <v>1824109</v>
      </c>
      <c r="I811" s="59">
        <v>-1568232</v>
      </c>
      <c r="J811" s="59">
        <v>255877</v>
      </c>
      <c r="K811" s="59">
        <v>0</v>
      </c>
      <c r="L811" s="59">
        <v>0</v>
      </c>
      <c r="M811" s="59">
        <v>0</v>
      </c>
      <c r="N811" s="59">
        <v>255877</v>
      </c>
    </row>
    <row r="812" spans="1:14" ht="15" x14ac:dyDescent="0.3">
      <c r="A812" s="53" t="s">
        <v>271</v>
      </c>
      <c r="B812" s="53" t="s">
        <v>71</v>
      </c>
      <c r="C812" s="59">
        <v>7193698</v>
      </c>
      <c r="D812" s="59">
        <v>-103499</v>
      </c>
      <c r="E812" s="59">
        <v>0</v>
      </c>
      <c r="F812" s="59">
        <v>0</v>
      </c>
      <c r="G812" s="59">
        <v>0</v>
      </c>
      <c r="H812" s="59">
        <v>7090199</v>
      </c>
      <c r="I812" s="59">
        <v>-5397077</v>
      </c>
      <c r="J812" s="59">
        <v>1693122</v>
      </c>
      <c r="K812" s="59">
        <v>0</v>
      </c>
      <c r="L812" s="59">
        <v>0</v>
      </c>
      <c r="M812" s="59">
        <v>0</v>
      </c>
      <c r="N812" s="59">
        <v>1693122</v>
      </c>
    </row>
    <row r="813" spans="1:14" ht="15" x14ac:dyDescent="0.3">
      <c r="A813" s="53" t="s">
        <v>269</v>
      </c>
      <c r="B813" s="53" t="s">
        <v>67</v>
      </c>
      <c r="C813" s="59">
        <v>2021</v>
      </c>
      <c r="D813" s="59">
        <v>0</v>
      </c>
      <c r="E813" s="59">
        <v>0</v>
      </c>
      <c r="F813" s="59">
        <v>0</v>
      </c>
      <c r="G813" s="59">
        <v>0</v>
      </c>
      <c r="H813" s="59">
        <v>2021</v>
      </c>
      <c r="I813" s="59">
        <v>-2021</v>
      </c>
      <c r="J813" s="59">
        <v>0</v>
      </c>
      <c r="K813" s="59">
        <v>0</v>
      </c>
      <c r="L813" s="59">
        <v>0</v>
      </c>
      <c r="M813" s="59">
        <v>0</v>
      </c>
      <c r="N813" s="59">
        <v>0</v>
      </c>
    </row>
    <row r="814" spans="1:14" ht="15" x14ac:dyDescent="0.3">
      <c r="A814" s="53" t="s">
        <v>269</v>
      </c>
      <c r="B814" s="53" t="s">
        <v>68</v>
      </c>
      <c r="C814" s="59">
        <v>8713</v>
      </c>
      <c r="D814" s="59">
        <v>0</v>
      </c>
      <c r="E814" s="59">
        <v>0</v>
      </c>
      <c r="F814" s="59">
        <v>0</v>
      </c>
      <c r="G814" s="59">
        <v>0</v>
      </c>
      <c r="H814" s="59">
        <v>8713</v>
      </c>
      <c r="I814" s="59">
        <v>-1000</v>
      </c>
      <c r="J814" s="59">
        <v>7713</v>
      </c>
      <c r="K814" s="59">
        <v>0</v>
      </c>
      <c r="L814" s="59">
        <v>0</v>
      </c>
      <c r="M814" s="59">
        <v>0</v>
      </c>
      <c r="N814" s="59">
        <v>7713</v>
      </c>
    </row>
    <row r="815" spans="1:14" ht="15" x14ac:dyDescent="0.3">
      <c r="A815" s="53" t="s">
        <v>269</v>
      </c>
      <c r="B815" s="53" t="s">
        <v>69</v>
      </c>
      <c r="C815" s="59">
        <v>5963</v>
      </c>
      <c r="D815" s="59">
        <v>0</v>
      </c>
      <c r="E815" s="59">
        <v>0</v>
      </c>
      <c r="F815" s="59">
        <v>0</v>
      </c>
      <c r="G815" s="59">
        <v>0</v>
      </c>
      <c r="H815" s="59">
        <v>5963</v>
      </c>
      <c r="I815" s="59">
        <v>-2158</v>
      </c>
      <c r="J815" s="59">
        <v>3805</v>
      </c>
      <c r="K815" s="59">
        <v>0</v>
      </c>
      <c r="L815" s="59">
        <v>0</v>
      </c>
      <c r="M815" s="59">
        <v>0</v>
      </c>
      <c r="N815" s="59">
        <v>3805</v>
      </c>
    </row>
    <row r="816" spans="1:14" ht="15" x14ac:dyDescent="0.3">
      <c r="A816" s="53" t="s">
        <v>269</v>
      </c>
      <c r="B816" s="53" t="s">
        <v>70</v>
      </c>
      <c r="C816" s="59">
        <v>14148</v>
      </c>
      <c r="D816" s="59">
        <v>0</v>
      </c>
      <c r="E816" s="59">
        <v>0</v>
      </c>
      <c r="F816" s="59">
        <v>0</v>
      </c>
      <c r="G816" s="59">
        <v>0</v>
      </c>
      <c r="H816" s="59">
        <v>14148</v>
      </c>
      <c r="I816" s="59">
        <v>-3224</v>
      </c>
      <c r="J816" s="59">
        <v>10924</v>
      </c>
      <c r="K816" s="59">
        <v>0</v>
      </c>
      <c r="L816" s="59">
        <v>0</v>
      </c>
      <c r="M816" s="59">
        <v>0</v>
      </c>
      <c r="N816" s="59">
        <v>10924</v>
      </c>
    </row>
    <row r="817" spans="1:14" ht="15" x14ac:dyDescent="0.3">
      <c r="A817" s="53" t="s">
        <v>269</v>
      </c>
      <c r="B817" s="53" t="s">
        <v>71</v>
      </c>
      <c r="C817" s="59">
        <v>287714</v>
      </c>
      <c r="D817" s="59">
        <v>-69160</v>
      </c>
      <c r="E817" s="59">
        <v>0</v>
      </c>
      <c r="F817" s="59">
        <v>0</v>
      </c>
      <c r="G817" s="59">
        <v>0</v>
      </c>
      <c r="H817" s="59">
        <v>218554</v>
      </c>
      <c r="I817" s="59">
        <v>-3127</v>
      </c>
      <c r="J817" s="59">
        <v>215427</v>
      </c>
      <c r="K817" s="59">
        <v>0</v>
      </c>
      <c r="L817" s="59">
        <v>0</v>
      </c>
      <c r="M817" s="59">
        <v>0</v>
      </c>
      <c r="N817" s="59">
        <v>215427</v>
      </c>
    </row>
    <row r="818" spans="1:14" ht="15" x14ac:dyDescent="0.3">
      <c r="A818" s="53" t="s">
        <v>269</v>
      </c>
      <c r="B818" s="53" t="s">
        <v>39</v>
      </c>
      <c r="C818" s="59">
        <v>421667</v>
      </c>
      <c r="D818" s="59">
        <v>-231254</v>
      </c>
      <c r="E818" s="59">
        <v>0</v>
      </c>
      <c r="F818" s="59">
        <v>0</v>
      </c>
      <c r="G818" s="59">
        <v>0</v>
      </c>
      <c r="H818" s="59">
        <v>190413</v>
      </c>
      <c r="I818" s="59">
        <v>-5416</v>
      </c>
      <c r="J818" s="59">
        <v>184997</v>
      </c>
      <c r="K818" s="59">
        <v>0</v>
      </c>
      <c r="L818" s="59">
        <v>0</v>
      </c>
      <c r="M818" s="59">
        <v>0</v>
      </c>
      <c r="N818" s="59">
        <v>184997</v>
      </c>
    </row>
    <row r="819" spans="1:14" ht="15" x14ac:dyDescent="0.3">
      <c r="A819" s="53" t="s">
        <v>269</v>
      </c>
      <c r="B819" s="53" t="s">
        <v>40</v>
      </c>
      <c r="C819" s="59">
        <v>448120</v>
      </c>
      <c r="D819" s="59">
        <v>-248251</v>
      </c>
      <c r="E819" s="59">
        <v>0</v>
      </c>
      <c r="F819" s="59">
        <v>0</v>
      </c>
      <c r="G819" s="59">
        <v>0</v>
      </c>
      <c r="H819" s="59">
        <v>199869</v>
      </c>
      <c r="I819" s="59">
        <v>-7800</v>
      </c>
      <c r="J819" s="59">
        <v>192069</v>
      </c>
      <c r="K819" s="59">
        <v>0</v>
      </c>
      <c r="L819" s="59">
        <v>0</v>
      </c>
      <c r="M819" s="59">
        <v>0</v>
      </c>
      <c r="N819" s="59">
        <v>192069</v>
      </c>
    </row>
    <row r="820" spans="1:14" ht="15" x14ac:dyDescent="0.3">
      <c r="A820" s="53" t="s">
        <v>269</v>
      </c>
      <c r="B820" s="53" t="s">
        <v>41</v>
      </c>
      <c r="C820" s="59">
        <v>363201</v>
      </c>
      <c r="D820" s="59">
        <v>-242148</v>
      </c>
      <c r="E820" s="59">
        <v>0</v>
      </c>
      <c r="F820" s="59">
        <v>0</v>
      </c>
      <c r="G820" s="59">
        <v>0</v>
      </c>
      <c r="H820" s="59">
        <v>121053</v>
      </c>
      <c r="I820" s="59">
        <v>-5779</v>
      </c>
      <c r="J820" s="59">
        <v>115274</v>
      </c>
      <c r="K820" s="59">
        <v>0</v>
      </c>
      <c r="L820" s="59">
        <v>0</v>
      </c>
      <c r="M820" s="59">
        <v>0</v>
      </c>
      <c r="N820" s="59">
        <v>115274</v>
      </c>
    </row>
    <row r="821" spans="1:14" ht="15" x14ac:dyDescent="0.3">
      <c r="A821" s="53" t="s">
        <v>269</v>
      </c>
      <c r="B821" s="53" t="s">
        <v>42</v>
      </c>
      <c r="C821" s="59">
        <v>267572</v>
      </c>
      <c r="D821" s="59">
        <v>-232521</v>
      </c>
      <c r="E821" s="59">
        <v>0</v>
      </c>
      <c r="F821" s="59">
        <v>0</v>
      </c>
      <c r="G821" s="59">
        <v>0</v>
      </c>
      <c r="H821" s="59">
        <v>35051</v>
      </c>
      <c r="I821" s="59">
        <v>-9658</v>
      </c>
      <c r="J821" s="59">
        <v>25393</v>
      </c>
      <c r="K821" s="59">
        <v>0</v>
      </c>
      <c r="L821" s="59">
        <v>0</v>
      </c>
      <c r="M821" s="59">
        <v>0</v>
      </c>
      <c r="N821" s="59">
        <v>25393</v>
      </c>
    </row>
    <row r="822" spans="1:14" ht="15" x14ac:dyDescent="0.3">
      <c r="A822" s="53" t="s">
        <v>269</v>
      </c>
      <c r="B822" s="53" t="s">
        <v>43</v>
      </c>
      <c r="C822" s="59">
        <v>224134</v>
      </c>
      <c r="D822" s="59">
        <v>-207010</v>
      </c>
      <c r="E822" s="59">
        <v>0</v>
      </c>
      <c r="F822" s="59">
        <v>0</v>
      </c>
      <c r="G822" s="59">
        <v>0</v>
      </c>
      <c r="H822" s="59">
        <v>17124</v>
      </c>
      <c r="I822" s="59">
        <v>-6568</v>
      </c>
      <c r="J822" s="59">
        <v>10556</v>
      </c>
      <c r="K822" s="59">
        <v>0</v>
      </c>
      <c r="L822" s="59">
        <v>0</v>
      </c>
      <c r="M822" s="59">
        <v>0</v>
      </c>
      <c r="N822" s="59">
        <v>10556</v>
      </c>
    </row>
    <row r="823" spans="1:14" ht="15" x14ac:dyDescent="0.3">
      <c r="A823" s="53" t="s">
        <v>269</v>
      </c>
      <c r="B823" s="53" t="s">
        <v>44</v>
      </c>
      <c r="C823" s="59">
        <v>187472</v>
      </c>
      <c r="D823" s="59">
        <v>-172674</v>
      </c>
      <c r="E823" s="59">
        <v>0</v>
      </c>
      <c r="F823" s="59">
        <v>0</v>
      </c>
      <c r="G823" s="59">
        <v>0</v>
      </c>
      <c r="H823" s="59">
        <v>14798</v>
      </c>
      <c r="I823" s="59">
        <v>-11934</v>
      </c>
      <c r="J823" s="59">
        <v>2864</v>
      </c>
      <c r="K823" s="59">
        <v>0</v>
      </c>
      <c r="L823" s="59">
        <v>0</v>
      </c>
      <c r="M823" s="59">
        <v>0</v>
      </c>
      <c r="N823" s="59">
        <v>2864</v>
      </c>
    </row>
    <row r="824" spans="1:14" ht="15" x14ac:dyDescent="0.3">
      <c r="A824" s="53" t="s">
        <v>269</v>
      </c>
      <c r="B824" s="53" t="s">
        <v>45</v>
      </c>
      <c r="C824" s="59">
        <v>143450</v>
      </c>
      <c r="D824" s="59">
        <v>-135408</v>
      </c>
      <c r="E824" s="59">
        <v>0</v>
      </c>
      <c r="F824" s="59">
        <v>0</v>
      </c>
      <c r="G824" s="59">
        <v>0</v>
      </c>
      <c r="H824" s="59">
        <v>8042</v>
      </c>
      <c r="I824" s="59">
        <v>-8042</v>
      </c>
      <c r="J824" s="59">
        <v>0</v>
      </c>
      <c r="K824" s="59">
        <v>0</v>
      </c>
      <c r="L824" s="59">
        <v>0</v>
      </c>
      <c r="M824" s="59">
        <v>0</v>
      </c>
      <c r="N824" s="59">
        <v>0</v>
      </c>
    </row>
    <row r="825" spans="1:14" ht="15" x14ac:dyDescent="0.3">
      <c r="A825" s="53" t="s">
        <v>269</v>
      </c>
      <c r="B825" s="53" t="s">
        <v>46</v>
      </c>
      <c r="C825" s="59">
        <v>669524</v>
      </c>
      <c r="D825" s="59">
        <v>-251</v>
      </c>
      <c r="E825" s="59">
        <v>0</v>
      </c>
      <c r="F825" s="59">
        <v>0</v>
      </c>
      <c r="G825" s="59">
        <v>0</v>
      </c>
      <c r="H825" s="59">
        <v>669273</v>
      </c>
      <c r="I825" s="59">
        <v>-669273</v>
      </c>
      <c r="J825" s="59">
        <v>0</v>
      </c>
      <c r="K825" s="59">
        <v>0</v>
      </c>
      <c r="L825" s="59">
        <v>0</v>
      </c>
      <c r="M825" s="59">
        <v>0</v>
      </c>
      <c r="N825" s="59">
        <v>0</v>
      </c>
    </row>
    <row r="826" spans="1:14" ht="15" x14ac:dyDescent="0.3">
      <c r="A826" s="53" t="s">
        <v>269</v>
      </c>
      <c r="B826" s="53" t="s">
        <v>47</v>
      </c>
      <c r="C826" s="59">
        <v>1779478</v>
      </c>
      <c r="D826" s="59">
        <v>-3483</v>
      </c>
      <c r="E826" s="59">
        <v>0</v>
      </c>
      <c r="F826" s="59">
        <v>0</v>
      </c>
      <c r="G826" s="59">
        <v>0</v>
      </c>
      <c r="H826" s="59">
        <v>1775995</v>
      </c>
      <c r="I826" s="59">
        <v>-1775995</v>
      </c>
      <c r="J826" s="59">
        <v>0</v>
      </c>
      <c r="K826" s="59">
        <v>0</v>
      </c>
      <c r="L826" s="59">
        <v>0</v>
      </c>
      <c r="M826" s="59">
        <v>0</v>
      </c>
      <c r="N826" s="59">
        <v>0</v>
      </c>
    </row>
    <row r="827" spans="1:14" ht="15" x14ac:dyDescent="0.3">
      <c r="A827" s="53" t="s">
        <v>269</v>
      </c>
      <c r="B827" s="53" t="s">
        <v>48</v>
      </c>
      <c r="C827" s="59">
        <v>1992356</v>
      </c>
      <c r="D827" s="59">
        <v>-21223</v>
      </c>
      <c r="E827" s="59">
        <v>0</v>
      </c>
      <c r="F827" s="59">
        <v>0</v>
      </c>
      <c r="G827" s="59">
        <v>0</v>
      </c>
      <c r="H827" s="59">
        <v>1971133</v>
      </c>
      <c r="I827" s="59">
        <v>-1971133</v>
      </c>
      <c r="J827" s="59">
        <v>0</v>
      </c>
      <c r="K827" s="59">
        <v>767144</v>
      </c>
      <c r="L827" s="59">
        <v>-766547</v>
      </c>
      <c r="M827" s="59">
        <v>597</v>
      </c>
      <c r="N827" s="59">
        <v>-597</v>
      </c>
    </row>
    <row r="828" spans="1:14" ht="15" x14ac:dyDescent="0.3">
      <c r="A828" s="53" t="s">
        <v>269</v>
      </c>
      <c r="B828" s="53" t="s">
        <v>49</v>
      </c>
      <c r="C828" s="59">
        <v>2247024</v>
      </c>
      <c r="D828" s="59">
        <v>-6585</v>
      </c>
      <c r="E828" s="59">
        <v>0</v>
      </c>
      <c r="F828" s="59">
        <v>0</v>
      </c>
      <c r="G828" s="59">
        <v>0</v>
      </c>
      <c r="H828" s="59">
        <v>2240439</v>
      </c>
      <c r="I828" s="59">
        <v>-2240439</v>
      </c>
      <c r="J828" s="59">
        <v>0</v>
      </c>
      <c r="K828" s="59">
        <v>406318</v>
      </c>
      <c r="L828" s="59">
        <v>-406318</v>
      </c>
      <c r="M828" s="59">
        <v>0</v>
      </c>
      <c r="N828" s="59">
        <v>0</v>
      </c>
    </row>
    <row r="829" spans="1:14" ht="15" x14ac:dyDescent="0.3">
      <c r="A829" s="53" t="s">
        <v>269</v>
      </c>
      <c r="B829" s="53" t="s">
        <v>50</v>
      </c>
      <c r="C829" s="59">
        <v>2031948</v>
      </c>
      <c r="D829" s="59">
        <v>-4997</v>
      </c>
      <c r="E829" s="59">
        <v>0</v>
      </c>
      <c r="F829" s="59">
        <v>0</v>
      </c>
      <c r="G829" s="59">
        <v>0</v>
      </c>
      <c r="H829" s="59">
        <v>2026951</v>
      </c>
      <c r="I829" s="59">
        <v>-2026951</v>
      </c>
      <c r="J829" s="59">
        <v>0</v>
      </c>
      <c r="K829" s="59">
        <v>150175</v>
      </c>
      <c r="L829" s="59">
        <v>-150175</v>
      </c>
      <c r="M829" s="59">
        <v>0</v>
      </c>
      <c r="N829" s="59">
        <v>0</v>
      </c>
    </row>
    <row r="830" spans="1:14" ht="15" x14ac:dyDescent="0.3">
      <c r="A830" s="53" t="s">
        <v>269</v>
      </c>
      <c r="B830" s="53" t="s">
        <v>51</v>
      </c>
      <c r="C830" s="59">
        <v>1720428</v>
      </c>
      <c r="D830" s="59">
        <v>-8595</v>
      </c>
      <c r="E830" s="59">
        <v>0</v>
      </c>
      <c r="F830" s="59">
        <v>0</v>
      </c>
      <c r="G830" s="59">
        <v>0</v>
      </c>
      <c r="H830" s="59">
        <v>1711833</v>
      </c>
      <c r="I830" s="59">
        <v>-1711833</v>
      </c>
      <c r="J830" s="59">
        <v>0</v>
      </c>
      <c r="K830" s="59">
        <v>347065</v>
      </c>
      <c r="L830" s="59">
        <v>-347065</v>
      </c>
      <c r="M830" s="59">
        <v>0</v>
      </c>
      <c r="N830" s="59">
        <v>0</v>
      </c>
    </row>
    <row r="831" spans="1:14" ht="15" x14ac:dyDescent="0.3">
      <c r="A831" s="53" t="s">
        <v>269</v>
      </c>
      <c r="B831" s="53" t="s">
        <v>52</v>
      </c>
      <c r="C831" s="59">
        <v>1785911</v>
      </c>
      <c r="D831" s="59">
        <v>7397</v>
      </c>
      <c r="E831" s="59">
        <v>0</v>
      </c>
      <c r="F831" s="59">
        <v>0</v>
      </c>
      <c r="G831" s="59">
        <v>0</v>
      </c>
      <c r="H831" s="59">
        <v>1793308</v>
      </c>
      <c r="I831" s="59">
        <v>-1793308</v>
      </c>
      <c r="J831" s="59">
        <v>0</v>
      </c>
      <c r="K831" s="59">
        <v>249145</v>
      </c>
      <c r="L831" s="59">
        <v>-248887</v>
      </c>
      <c r="M831" s="59">
        <v>258</v>
      </c>
      <c r="N831" s="59">
        <v>-258</v>
      </c>
    </row>
    <row r="832" spans="1:14" ht="15" x14ac:dyDescent="0.3">
      <c r="A832" s="53" t="s">
        <v>269</v>
      </c>
      <c r="B832" s="53" t="s">
        <v>53</v>
      </c>
      <c r="C832" s="59">
        <v>1803466</v>
      </c>
      <c r="D832" s="59">
        <v>-1026</v>
      </c>
      <c r="E832" s="59">
        <v>0</v>
      </c>
      <c r="F832" s="59">
        <v>0</v>
      </c>
      <c r="G832" s="59">
        <v>0</v>
      </c>
      <c r="H832" s="59">
        <v>1802440</v>
      </c>
      <c r="I832" s="59">
        <v>-1802440</v>
      </c>
      <c r="J832" s="59">
        <v>0</v>
      </c>
      <c r="K832" s="59">
        <v>97252</v>
      </c>
      <c r="L832" s="59">
        <v>-97252</v>
      </c>
      <c r="M832" s="59">
        <v>0</v>
      </c>
      <c r="N832" s="59">
        <v>0</v>
      </c>
    </row>
    <row r="833" spans="1:14" ht="15" x14ac:dyDescent="0.3">
      <c r="A833" s="53" t="s">
        <v>269</v>
      </c>
      <c r="B833" s="53" t="s">
        <v>54</v>
      </c>
      <c r="C833" s="59">
        <v>1558469</v>
      </c>
      <c r="D833" s="59">
        <v>-16440</v>
      </c>
      <c r="E833" s="59">
        <v>0</v>
      </c>
      <c r="F833" s="59">
        <v>0</v>
      </c>
      <c r="G833" s="59">
        <v>0</v>
      </c>
      <c r="H833" s="59">
        <v>1542029</v>
      </c>
      <c r="I833" s="59">
        <v>-1542029</v>
      </c>
      <c r="J833" s="59">
        <v>0</v>
      </c>
      <c r="K833" s="59">
        <v>19552</v>
      </c>
      <c r="L833" s="59">
        <v>-19552</v>
      </c>
      <c r="M833" s="59">
        <v>0</v>
      </c>
      <c r="N833" s="59">
        <v>0</v>
      </c>
    </row>
    <row r="834" spans="1:14" ht="15" x14ac:dyDescent="0.3">
      <c r="A834" s="53" t="s">
        <v>269</v>
      </c>
      <c r="B834" s="53" t="s">
        <v>55</v>
      </c>
      <c r="C834" s="59">
        <v>1335244</v>
      </c>
      <c r="D834" s="59">
        <v>-14863</v>
      </c>
      <c r="E834" s="59">
        <v>0</v>
      </c>
      <c r="F834" s="59">
        <v>0</v>
      </c>
      <c r="G834" s="59">
        <v>0</v>
      </c>
      <c r="H834" s="59">
        <v>1320381</v>
      </c>
      <c r="I834" s="59">
        <v>-1320381</v>
      </c>
      <c r="J834" s="59">
        <v>0</v>
      </c>
      <c r="K834" s="59">
        <v>19639</v>
      </c>
      <c r="L834" s="59">
        <v>-19639</v>
      </c>
      <c r="M834" s="59">
        <v>0</v>
      </c>
      <c r="N834" s="59">
        <v>0</v>
      </c>
    </row>
    <row r="835" spans="1:14" ht="15" x14ac:dyDescent="0.3">
      <c r="A835" s="53" t="s">
        <v>269</v>
      </c>
      <c r="B835" s="53" t="s">
        <v>56</v>
      </c>
      <c r="C835" s="59">
        <v>1253996</v>
      </c>
      <c r="D835" s="59">
        <v>-13368</v>
      </c>
      <c r="E835" s="59">
        <v>0</v>
      </c>
      <c r="F835" s="59">
        <v>0</v>
      </c>
      <c r="G835" s="59">
        <v>0</v>
      </c>
      <c r="H835" s="59">
        <v>1240628</v>
      </c>
      <c r="I835" s="59">
        <v>-1240628</v>
      </c>
      <c r="J835" s="59">
        <v>0</v>
      </c>
      <c r="K835" s="59">
        <v>47961</v>
      </c>
      <c r="L835" s="59">
        <v>-47961</v>
      </c>
      <c r="M835" s="59">
        <v>0</v>
      </c>
      <c r="N835" s="59">
        <v>0</v>
      </c>
    </row>
    <row r="836" spans="1:14" ht="15" x14ac:dyDescent="0.3">
      <c r="A836" s="53" t="s">
        <v>269</v>
      </c>
      <c r="B836" s="53" t="s">
        <v>57</v>
      </c>
      <c r="C836" s="59">
        <v>1003777</v>
      </c>
      <c r="D836" s="59">
        <v>-10578</v>
      </c>
      <c r="E836" s="59">
        <v>0</v>
      </c>
      <c r="F836" s="59">
        <v>0</v>
      </c>
      <c r="G836" s="59">
        <v>0</v>
      </c>
      <c r="H836" s="59">
        <v>993199</v>
      </c>
      <c r="I836" s="59">
        <v>-993199</v>
      </c>
      <c r="J836" s="59">
        <v>0</v>
      </c>
      <c r="K836" s="59">
        <v>19169</v>
      </c>
      <c r="L836" s="59">
        <v>-19169</v>
      </c>
      <c r="M836" s="59">
        <v>0</v>
      </c>
      <c r="N836" s="59">
        <v>0</v>
      </c>
    </row>
    <row r="837" spans="1:14" ht="15" x14ac:dyDescent="0.3">
      <c r="A837" s="53" t="s">
        <v>268</v>
      </c>
      <c r="B837" s="53" t="s">
        <v>46</v>
      </c>
      <c r="C837" s="59">
        <v>601123</v>
      </c>
      <c r="D837" s="59">
        <v>-280</v>
      </c>
      <c r="E837" s="59">
        <v>0</v>
      </c>
      <c r="F837" s="59">
        <v>0</v>
      </c>
      <c r="G837" s="59">
        <v>0</v>
      </c>
      <c r="H837" s="59">
        <v>600843</v>
      </c>
      <c r="I837" s="59">
        <v>-600843</v>
      </c>
      <c r="J837" s="59">
        <v>0</v>
      </c>
      <c r="K837" s="59">
        <v>0</v>
      </c>
      <c r="L837" s="59">
        <v>0</v>
      </c>
      <c r="M837" s="59">
        <v>0</v>
      </c>
      <c r="N837" s="59">
        <v>0</v>
      </c>
    </row>
    <row r="838" spans="1:14" ht="15" x14ac:dyDescent="0.3">
      <c r="A838" s="53" t="s">
        <v>268</v>
      </c>
      <c r="B838" s="53" t="s">
        <v>47</v>
      </c>
      <c r="C838" s="59">
        <v>1565610</v>
      </c>
      <c r="D838" s="59">
        <v>-2452</v>
      </c>
      <c r="E838" s="59">
        <v>0</v>
      </c>
      <c r="F838" s="59">
        <v>0</v>
      </c>
      <c r="G838" s="59">
        <v>0</v>
      </c>
      <c r="H838" s="59">
        <v>1563158</v>
      </c>
      <c r="I838" s="59">
        <v>-1563158</v>
      </c>
      <c r="J838" s="59">
        <v>0</v>
      </c>
      <c r="K838" s="59">
        <v>0</v>
      </c>
      <c r="L838" s="59">
        <v>0</v>
      </c>
      <c r="M838" s="59">
        <v>0</v>
      </c>
      <c r="N838" s="59">
        <v>0</v>
      </c>
    </row>
    <row r="839" spans="1:14" ht="15" x14ac:dyDescent="0.3">
      <c r="A839" s="53" t="s">
        <v>268</v>
      </c>
      <c r="B839" s="53" t="s">
        <v>48</v>
      </c>
      <c r="C839" s="59">
        <v>1578068</v>
      </c>
      <c r="D839" s="59">
        <v>-16165</v>
      </c>
      <c r="E839" s="59">
        <v>0</v>
      </c>
      <c r="F839" s="59">
        <v>0</v>
      </c>
      <c r="G839" s="59">
        <v>0</v>
      </c>
      <c r="H839" s="59">
        <v>1561903</v>
      </c>
      <c r="I839" s="59">
        <v>-1561903</v>
      </c>
      <c r="J839" s="59">
        <v>0</v>
      </c>
      <c r="K839" s="59">
        <v>424523</v>
      </c>
      <c r="L839" s="59">
        <v>-424523</v>
      </c>
      <c r="M839" s="59">
        <v>0</v>
      </c>
      <c r="N839" s="59">
        <v>0</v>
      </c>
    </row>
    <row r="840" spans="1:14" ht="15" x14ac:dyDescent="0.3">
      <c r="A840" s="53" t="s">
        <v>268</v>
      </c>
      <c r="B840" s="53" t="s">
        <v>49</v>
      </c>
      <c r="C840" s="59">
        <v>1747993</v>
      </c>
      <c r="D840" s="59">
        <v>-4013</v>
      </c>
      <c r="E840" s="59">
        <v>0</v>
      </c>
      <c r="F840" s="59">
        <v>0</v>
      </c>
      <c r="G840" s="59">
        <v>0</v>
      </c>
      <c r="H840" s="59">
        <v>1743980</v>
      </c>
      <c r="I840" s="59">
        <v>-1743980</v>
      </c>
      <c r="J840" s="59">
        <v>0</v>
      </c>
      <c r="K840" s="59">
        <v>198056</v>
      </c>
      <c r="L840" s="59">
        <v>-198056</v>
      </c>
      <c r="M840" s="59">
        <v>0</v>
      </c>
      <c r="N840" s="59">
        <v>0</v>
      </c>
    </row>
    <row r="841" spans="1:14" ht="15" x14ac:dyDescent="0.3">
      <c r="A841" s="53" t="s">
        <v>268</v>
      </c>
      <c r="B841" s="53" t="s">
        <v>50</v>
      </c>
      <c r="C841" s="59">
        <v>1503572</v>
      </c>
      <c r="D841" s="59">
        <v>-4918</v>
      </c>
      <c r="E841" s="59">
        <v>0</v>
      </c>
      <c r="F841" s="59">
        <v>0</v>
      </c>
      <c r="G841" s="59">
        <v>0</v>
      </c>
      <c r="H841" s="59">
        <v>1498654</v>
      </c>
      <c r="I841" s="59">
        <v>-1498654</v>
      </c>
      <c r="J841" s="59">
        <v>0</v>
      </c>
      <c r="K841" s="59">
        <v>174322</v>
      </c>
      <c r="L841" s="59">
        <v>-174322</v>
      </c>
      <c r="M841" s="59">
        <v>0</v>
      </c>
      <c r="N841" s="59">
        <v>0</v>
      </c>
    </row>
    <row r="842" spans="1:14" ht="15" x14ac:dyDescent="0.3">
      <c r="A842" s="53" t="s">
        <v>268</v>
      </c>
      <c r="B842" s="53" t="s">
        <v>51</v>
      </c>
      <c r="C842" s="59">
        <v>1125795</v>
      </c>
      <c r="D842" s="59">
        <v>-7322</v>
      </c>
      <c r="E842" s="59">
        <v>0</v>
      </c>
      <c r="F842" s="59">
        <v>0</v>
      </c>
      <c r="G842" s="59">
        <v>0</v>
      </c>
      <c r="H842" s="59">
        <v>1118473</v>
      </c>
      <c r="I842" s="59">
        <v>-1118473</v>
      </c>
      <c r="J842" s="59">
        <v>0</v>
      </c>
      <c r="K842" s="59">
        <v>220476</v>
      </c>
      <c r="L842" s="59">
        <v>-220476</v>
      </c>
      <c r="M842" s="59">
        <v>0</v>
      </c>
      <c r="N842" s="59">
        <v>0</v>
      </c>
    </row>
    <row r="843" spans="1:14" ht="15" x14ac:dyDescent="0.3">
      <c r="A843" s="53" t="s">
        <v>268</v>
      </c>
      <c r="B843" s="53" t="s">
        <v>52</v>
      </c>
      <c r="C843" s="59">
        <v>1097856</v>
      </c>
      <c r="D843" s="59">
        <v>-6038</v>
      </c>
      <c r="E843" s="59">
        <v>0</v>
      </c>
      <c r="F843" s="59">
        <v>0</v>
      </c>
      <c r="G843" s="59">
        <v>0</v>
      </c>
      <c r="H843" s="59">
        <v>1091818</v>
      </c>
      <c r="I843" s="59">
        <v>-1091818</v>
      </c>
      <c r="J843" s="59">
        <v>0</v>
      </c>
      <c r="K843" s="59">
        <v>437671</v>
      </c>
      <c r="L843" s="59">
        <v>-436936</v>
      </c>
      <c r="M843" s="59">
        <v>735</v>
      </c>
      <c r="N843" s="59">
        <v>-735</v>
      </c>
    </row>
    <row r="844" spans="1:14" ht="15" x14ac:dyDescent="0.3">
      <c r="A844" s="53" t="s">
        <v>268</v>
      </c>
      <c r="B844" s="53" t="s">
        <v>53</v>
      </c>
      <c r="C844" s="59">
        <v>1043556</v>
      </c>
      <c r="D844" s="59">
        <v>-152643</v>
      </c>
      <c r="E844" s="59">
        <v>0</v>
      </c>
      <c r="F844" s="59">
        <v>0</v>
      </c>
      <c r="G844" s="59">
        <v>0</v>
      </c>
      <c r="H844" s="59">
        <v>890913</v>
      </c>
      <c r="I844" s="59">
        <v>-890913</v>
      </c>
      <c r="J844" s="59">
        <v>0</v>
      </c>
      <c r="K844" s="59">
        <v>111023</v>
      </c>
      <c r="L844" s="59">
        <v>-111023</v>
      </c>
      <c r="M844" s="59">
        <v>0</v>
      </c>
      <c r="N844" s="59">
        <v>0</v>
      </c>
    </row>
    <row r="845" spans="1:14" ht="15" x14ac:dyDescent="0.3">
      <c r="A845" s="53" t="s">
        <v>268</v>
      </c>
      <c r="B845" s="53" t="s">
        <v>54</v>
      </c>
      <c r="C845" s="59">
        <v>892502</v>
      </c>
      <c r="D845" s="59">
        <v>-73309</v>
      </c>
      <c r="E845" s="59">
        <v>0</v>
      </c>
      <c r="F845" s="59">
        <v>0</v>
      </c>
      <c r="G845" s="59">
        <v>0</v>
      </c>
      <c r="H845" s="59">
        <v>819193</v>
      </c>
      <c r="I845" s="59">
        <v>-819193</v>
      </c>
      <c r="J845" s="59">
        <v>0</v>
      </c>
      <c r="K845" s="59">
        <v>51427</v>
      </c>
      <c r="L845" s="59">
        <v>-51427</v>
      </c>
      <c r="M845" s="59">
        <v>0</v>
      </c>
      <c r="N845" s="59">
        <v>0</v>
      </c>
    </row>
    <row r="846" spans="1:14" ht="15" x14ac:dyDescent="0.3">
      <c r="A846" s="53" t="s">
        <v>268</v>
      </c>
      <c r="B846" s="53" t="s">
        <v>55</v>
      </c>
      <c r="C846" s="59">
        <v>744921</v>
      </c>
      <c r="D846" s="59">
        <v>-43474</v>
      </c>
      <c r="E846" s="59">
        <v>0</v>
      </c>
      <c r="F846" s="59">
        <v>0</v>
      </c>
      <c r="G846" s="59">
        <v>0</v>
      </c>
      <c r="H846" s="59">
        <v>701447</v>
      </c>
      <c r="I846" s="59">
        <v>-701447</v>
      </c>
      <c r="J846" s="59">
        <v>0</v>
      </c>
      <c r="K846" s="59">
        <v>35268</v>
      </c>
      <c r="L846" s="59">
        <v>-35268</v>
      </c>
      <c r="M846" s="59">
        <v>0</v>
      </c>
      <c r="N846" s="59">
        <v>0</v>
      </c>
    </row>
    <row r="847" spans="1:14" ht="15" x14ac:dyDescent="0.3">
      <c r="A847" s="53" t="s">
        <v>268</v>
      </c>
      <c r="B847" s="53" t="s">
        <v>56</v>
      </c>
      <c r="C847" s="59">
        <v>695102</v>
      </c>
      <c r="D847" s="59">
        <v>-60817</v>
      </c>
      <c r="E847" s="59">
        <v>0</v>
      </c>
      <c r="F847" s="59">
        <v>0</v>
      </c>
      <c r="G847" s="59">
        <v>0</v>
      </c>
      <c r="H847" s="59">
        <v>634285</v>
      </c>
      <c r="I847" s="59">
        <v>-634285</v>
      </c>
      <c r="J847" s="59">
        <v>0</v>
      </c>
      <c r="K847" s="59">
        <v>48327</v>
      </c>
      <c r="L847" s="59">
        <v>-48327</v>
      </c>
      <c r="M847" s="59">
        <v>0</v>
      </c>
      <c r="N847" s="59">
        <v>0</v>
      </c>
    </row>
    <row r="848" spans="1:14" ht="15" x14ac:dyDescent="0.3">
      <c r="A848" s="53" t="s">
        <v>268</v>
      </c>
      <c r="B848" s="53" t="s">
        <v>57</v>
      </c>
      <c r="C848" s="59">
        <v>564614</v>
      </c>
      <c r="D848" s="59">
        <v>-12463</v>
      </c>
      <c r="E848" s="59">
        <v>0</v>
      </c>
      <c r="F848" s="59">
        <v>0</v>
      </c>
      <c r="G848" s="59">
        <v>0</v>
      </c>
      <c r="H848" s="59">
        <v>552151</v>
      </c>
      <c r="I848" s="59">
        <v>-552151</v>
      </c>
      <c r="J848" s="59">
        <v>0</v>
      </c>
      <c r="K848" s="59">
        <v>7616</v>
      </c>
      <c r="L848" s="59">
        <v>-7616</v>
      </c>
      <c r="M848" s="59">
        <v>0</v>
      </c>
      <c r="N848" s="59">
        <v>0</v>
      </c>
    </row>
    <row r="849" spans="1:14" ht="15" x14ac:dyDescent="0.3">
      <c r="A849" s="53" t="s">
        <v>267</v>
      </c>
      <c r="B849" s="53" t="s">
        <v>382</v>
      </c>
      <c r="C849" s="59">
        <v>6545</v>
      </c>
      <c r="D849" s="59">
        <v>0</v>
      </c>
      <c r="E849" s="59">
        <v>0</v>
      </c>
      <c r="F849" s="59">
        <v>0</v>
      </c>
      <c r="G849" s="59">
        <v>0</v>
      </c>
      <c r="H849" s="59">
        <v>6545</v>
      </c>
      <c r="I849" s="59">
        <v>0</v>
      </c>
      <c r="J849" s="59">
        <v>6545</v>
      </c>
      <c r="K849" s="59">
        <v>0</v>
      </c>
      <c r="L849" s="59">
        <v>0</v>
      </c>
      <c r="M849" s="59">
        <v>0</v>
      </c>
      <c r="N849" s="59">
        <v>6545</v>
      </c>
    </row>
    <row r="850" spans="1:14" ht="15" x14ac:dyDescent="0.3">
      <c r="A850" s="53" t="s">
        <v>267</v>
      </c>
      <c r="B850" s="53" t="s">
        <v>383</v>
      </c>
      <c r="C850" s="59">
        <v>5531</v>
      </c>
      <c r="D850" s="59">
        <v>0</v>
      </c>
      <c r="E850" s="59">
        <v>0</v>
      </c>
      <c r="F850" s="59">
        <v>0</v>
      </c>
      <c r="G850" s="59">
        <v>0</v>
      </c>
      <c r="H850" s="59">
        <v>5531</v>
      </c>
      <c r="I850" s="59">
        <v>-1000</v>
      </c>
      <c r="J850" s="59">
        <v>4531</v>
      </c>
      <c r="K850" s="59">
        <v>0</v>
      </c>
      <c r="L850" s="59">
        <v>0</v>
      </c>
      <c r="M850" s="59">
        <v>0</v>
      </c>
      <c r="N850" s="59">
        <v>4531</v>
      </c>
    </row>
    <row r="851" spans="1:14" ht="15" x14ac:dyDescent="0.3">
      <c r="A851" s="53" t="s">
        <v>267</v>
      </c>
      <c r="B851" s="53" t="s">
        <v>363</v>
      </c>
      <c r="C851" s="59">
        <v>4184</v>
      </c>
      <c r="D851" s="59">
        <v>0</v>
      </c>
      <c r="E851" s="59">
        <v>0</v>
      </c>
      <c r="F851" s="59">
        <v>0</v>
      </c>
      <c r="G851" s="59">
        <v>0</v>
      </c>
      <c r="H851" s="59">
        <v>4184</v>
      </c>
      <c r="I851" s="59">
        <v>-1000</v>
      </c>
      <c r="J851" s="59">
        <v>3184</v>
      </c>
      <c r="K851" s="59">
        <v>0</v>
      </c>
      <c r="L851" s="59">
        <v>0</v>
      </c>
      <c r="M851" s="59">
        <v>0</v>
      </c>
      <c r="N851" s="59">
        <v>3184</v>
      </c>
    </row>
    <row r="852" spans="1:14" ht="15" x14ac:dyDescent="0.3">
      <c r="A852" s="53" t="s">
        <v>267</v>
      </c>
      <c r="B852" s="53" t="s">
        <v>361</v>
      </c>
      <c r="C852" s="59">
        <v>2912</v>
      </c>
      <c r="D852" s="59">
        <v>0</v>
      </c>
      <c r="E852" s="59">
        <v>0</v>
      </c>
      <c r="F852" s="59">
        <v>0</v>
      </c>
      <c r="G852" s="59">
        <v>0</v>
      </c>
      <c r="H852" s="59">
        <v>2912</v>
      </c>
      <c r="I852" s="59">
        <v>-1000</v>
      </c>
      <c r="J852" s="59">
        <v>1912</v>
      </c>
      <c r="K852" s="59">
        <v>0</v>
      </c>
      <c r="L852" s="59">
        <v>0</v>
      </c>
      <c r="M852" s="59">
        <v>0</v>
      </c>
      <c r="N852" s="59">
        <v>1912</v>
      </c>
    </row>
    <row r="853" spans="1:14" ht="15" x14ac:dyDescent="0.3">
      <c r="A853" s="53" t="s">
        <v>267</v>
      </c>
      <c r="B853" s="53" t="s">
        <v>355</v>
      </c>
      <c r="C853" s="59">
        <v>2634</v>
      </c>
      <c r="D853" s="59">
        <v>0</v>
      </c>
      <c r="E853" s="59">
        <v>0</v>
      </c>
      <c r="F853" s="59">
        <v>0</v>
      </c>
      <c r="G853" s="59">
        <v>0</v>
      </c>
      <c r="H853" s="59">
        <v>2634</v>
      </c>
      <c r="I853" s="59">
        <v>-1000</v>
      </c>
      <c r="J853" s="59">
        <v>1634</v>
      </c>
      <c r="K853" s="59">
        <v>0</v>
      </c>
      <c r="L853" s="59">
        <v>0</v>
      </c>
      <c r="M853" s="59">
        <v>0</v>
      </c>
      <c r="N853" s="59">
        <v>1634</v>
      </c>
    </row>
    <row r="854" spans="1:14" ht="15" x14ac:dyDescent="0.3">
      <c r="A854" s="53" t="s">
        <v>267</v>
      </c>
      <c r="B854" s="53" t="s">
        <v>64</v>
      </c>
      <c r="C854" s="59">
        <v>8974</v>
      </c>
      <c r="D854" s="59">
        <v>0</v>
      </c>
      <c r="E854" s="59">
        <v>0</v>
      </c>
      <c r="F854" s="59">
        <v>0</v>
      </c>
      <c r="G854" s="59">
        <v>0</v>
      </c>
      <c r="H854" s="59">
        <v>8974</v>
      </c>
      <c r="I854" s="59">
        <v>-1000</v>
      </c>
      <c r="J854" s="59">
        <v>7974</v>
      </c>
      <c r="K854" s="59">
        <v>0</v>
      </c>
      <c r="L854" s="59">
        <v>0</v>
      </c>
      <c r="M854" s="59">
        <v>0</v>
      </c>
      <c r="N854" s="59">
        <v>7974</v>
      </c>
    </row>
    <row r="855" spans="1:14" ht="15" x14ac:dyDescent="0.3">
      <c r="A855" s="53" t="s">
        <v>267</v>
      </c>
      <c r="B855" s="53" t="s">
        <v>65</v>
      </c>
      <c r="C855" s="59">
        <v>8800</v>
      </c>
      <c r="D855" s="59">
        <v>0</v>
      </c>
      <c r="E855" s="59">
        <v>0</v>
      </c>
      <c r="F855" s="59">
        <v>0</v>
      </c>
      <c r="G855" s="59">
        <v>0</v>
      </c>
      <c r="H855" s="59">
        <v>8800</v>
      </c>
      <c r="I855" s="59">
        <v>-1000</v>
      </c>
      <c r="J855" s="59">
        <v>7800</v>
      </c>
      <c r="K855" s="59">
        <v>0</v>
      </c>
      <c r="L855" s="59">
        <v>0</v>
      </c>
      <c r="M855" s="59">
        <v>0</v>
      </c>
      <c r="N855" s="59">
        <v>7800</v>
      </c>
    </row>
    <row r="856" spans="1:14" ht="15" x14ac:dyDescent="0.3">
      <c r="A856" s="53" t="s">
        <v>267</v>
      </c>
      <c r="B856" s="53" t="s">
        <v>66</v>
      </c>
      <c r="C856" s="59">
        <v>7120</v>
      </c>
      <c r="D856" s="59">
        <v>0</v>
      </c>
      <c r="E856" s="59">
        <v>0</v>
      </c>
      <c r="F856" s="59">
        <v>0</v>
      </c>
      <c r="G856" s="59">
        <v>0</v>
      </c>
      <c r="H856" s="59">
        <v>7120</v>
      </c>
      <c r="I856" s="59">
        <v>-1000</v>
      </c>
      <c r="J856" s="59">
        <v>6120</v>
      </c>
      <c r="K856" s="59">
        <v>0</v>
      </c>
      <c r="L856" s="59">
        <v>0</v>
      </c>
      <c r="M856" s="59">
        <v>0</v>
      </c>
      <c r="N856" s="59">
        <v>6120</v>
      </c>
    </row>
    <row r="857" spans="1:14" ht="15" x14ac:dyDescent="0.3">
      <c r="A857" s="53" t="s">
        <v>267</v>
      </c>
      <c r="B857" s="53" t="s">
        <v>38</v>
      </c>
      <c r="C857" s="59">
        <v>3284</v>
      </c>
      <c r="D857" s="59">
        <v>0</v>
      </c>
      <c r="E857" s="59">
        <v>0</v>
      </c>
      <c r="F857" s="59">
        <v>0</v>
      </c>
      <c r="G857" s="59">
        <v>0</v>
      </c>
      <c r="H857" s="59">
        <v>3284</v>
      </c>
      <c r="I857" s="59">
        <v>-1000</v>
      </c>
      <c r="J857" s="59">
        <v>2284</v>
      </c>
      <c r="K857" s="59">
        <v>0</v>
      </c>
      <c r="L857" s="59">
        <v>0</v>
      </c>
      <c r="M857" s="59">
        <v>0</v>
      </c>
      <c r="N857" s="59">
        <v>2284</v>
      </c>
    </row>
    <row r="858" spans="1:14" ht="15" x14ac:dyDescent="0.3">
      <c r="A858" s="53" t="s">
        <v>267</v>
      </c>
      <c r="B858" s="53" t="s">
        <v>67</v>
      </c>
      <c r="C858" s="59">
        <v>13759</v>
      </c>
      <c r="D858" s="59">
        <v>0</v>
      </c>
      <c r="E858" s="59">
        <v>0</v>
      </c>
      <c r="F858" s="59">
        <v>0</v>
      </c>
      <c r="G858" s="59">
        <v>0</v>
      </c>
      <c r="H858" s="59">
        <v>13759</v>
      </c>
      <c r="I858" s="59">
        <v>-1000</v>
      </c>
      <c r="J858" s="59">
        <v>12759</v>
      </c>
      <c r="K858" s="59">
        <v>0</v>
      </c>
      <c r="L858" s="59">
        <v>0</v>
      </c>
      <c r="M858" s="59">
        <v>0</v>
      </c>
      <c r="N858" s="59">
        <v>12759</v>
      </c>
    </row>
    <row r="859" spans="1:14" ht="15" x14ac:dyDescent="0.3">
      <c r="A859" s="53" t="s">
        <v>267</v>
      </c>
      <c r="B859" s="53" t="s">
        <v>68</v>
      </c>
      <c r="C859" s="59">
        <v>137810</v>
      </c>
      <c r="D859" s="59">
        <v>0</v>
      </c>
      <c r="E859" s="59">
        <v>0</v>
      </c>
      <c r="F859" s="59">
        <v>0</v>
      </c>
      <c r="G859" s="59">
        <v>0</v>
      </c>
      <c r="H859" s="59">
        <v>137810</v>
      </c>
      <c r="I859" s="59">
        <v>-36419</v>
      </c>
      <c r="J859" s="59">
        <v>101391</v>
      </c>
      <c r="K859" s="59">
        <v>0</v>
      </c>
      <c r="L859" s="59">
        <v>0</v>
      </c>
      <c r="M859" s="59">
        <v>0</v>
      </c>
      <c r="N859" s="59">
        <v>101391</v>
      </c>
    </row>
    <row r="860" spans="1:14" ht="15" x14ac:dyDescent="0.3">
      <c r="A860" s="53" t="s">
        <v>267</v>
      </c>
      <c r="B860" s="53" t="s">
        <v>69</v>
      </c>
      <c r="C860" s="59">
        <v>140532</v>
      </c>
      <c r="D860" s="59">
        <v>0</v>
      </c>
      <c r="E860" s="59">
        <v>0</v>
      </c>
      <c r="F860" s="59">
        <v>0</v>
      </c>
      <c r="G860" s="59">
        <v>0</v>
      </c>
      <c r="H860" s="59">
        <v>140532</v>
      </c>
      <c r="I860" s="59">
        <v>-62155</v>
      </c>
      <c r="J860" s="59">
        <v>78377</v>
      </c>
      <c r="K860" s="59">
        <v>0</v>
      </c>
      <c r="L860" s="59">
        <v>0</v>
      </c>
      <c r="M860" s="59">
        <v>0</v>
      </c>
      <c r="N860" s="59">
        <v>78377</v>
      </c>
    </row>
    <row r="861" spans="1:14" ht="15" x14ac:dyDescent="0.3">
      <c r="A861" s="53" t="s">
        <v>267</v>
      </c>
      <c r="B861" s="53" t="s">
        <v>70</v>
      </c>
      <c r="C861" s="59">
        <v>670268</v>
      </c>
      <c r="D861" s="59">
        <v>-14949</v>
      </c>
      <c r="E861" s="59">
        <v>0</v>
      </c>
      <c r="F861" s="59">
        <v>0</v>
      </c>
      <c r="G861" s="59">
        <v>0</v>
      </c>
      <c r="H861" s="59">
        <v>655319</v>
      </c>
      <c r="I861" s="59">
        <v>-407291</v>
      </c>
      <c r="J861" s="59">
        <v>248028</v>
      </c>
      <c r="K861" s="59">
        <v>0</v>
      </c>
      <c r="L861" s="59">
        <v>0</v>
      </c>
      <c r="M861" s="59">
        <v>0</v>
      </c>
      <c r="N861" s="59">
        <v>248028</v>
      </c>
    </row>
    <row r="862" spans="1:14" ht="15" x14ac:dyDescent="0.3">
      <c r="A862" s="53" t="s">
        <v>267</v>
      </c>
      <c r="B862" s="53" t="s">
        <v>71</v>
      </c>
      <c r="C862" s="59">
        <v>3698995</v>
      </c>
      <c r="D862" s="59">
        <v>-13503</v>
      </c>
      <c r="E862" s="59">
        <v>0</v>
      </c>
      <c r="F862" s="59">
        <v>0</v>
      </c>
      <c r="G862" s="59">
        <v>0</v>
      </c>
      <c r="H862" s="59">
        <v>3685492</v>
      </c>
      <c r="I862" s="59">
        <v>-3016024</v>
      </c>
      <c r="J862" s="59">
        <v>669468</v>
      </c>
      <c r="K862" s="59">
        <v>0</v>
      </c>
      <c r="L862" s="59">
        <v>0</v>
      </c>
      <c r="M862" s="59">
        <v>0</v>
      </c>
      <c r="N862" s="59">
        <v>669468</v>
      </c>
    </row>
    <row r="863" spans="1:14" ht="15" x14ac:dyDescent="0.3">
      <c r="A863" s="53" t="s">
        <v>267</v>
      </c>
      <c r="B863" s="53" t="s">
        <v>39</v>
      </c>
      <c r="C863" s="59">
        <v>4632484</v>
      </c>
      <c r="D863" s="59">
        <v>-14699</v>
      </c>
      <c r="E863" s="59">
        <v>0</v>
      </c>
      <c r="F863" s="59">
        <v>0</v>
      </c>
      <c r="G863" s="59">
        <v>0</v>
      </c>
      <c r="H863" s="59">
        <v>4617785</v>
      </c>
      <c r="I863" s="59">
        <v>-3861580</v>
      </c>
      <c r="J863" s="59">
        <v>756205</v>
      </c>
      <c r="K863" s="59">
        <v>0</v>
      </c>
      <c r="L863" s="59">
        <v>0</v>
      </c>
      <c r="M863" s="59">
        <v>0</v>
      </c>
      <c r="N863" s="59">
        <v>756205</v>
      </c>
    </row>
    <row r="864" spans="1:14" ht="15" x14ac:dyDescent="0.3">
      <c r="A864" s="53" t="s">
        <v>267</v>
      </c>
      <c r="B864" s="53" t="s">
        <v>40</v>
      </c>
      <c r="C864" s="59">
        <v>4429508</v>
      </c>
      <c r="D864" s="59">
        <v>-35055</v>
      </c>
      <c r="E864" s="59">
        <v>0</v>
      </c>
      <c r="F864" s="59">
        <v>0</v>
      </c>
      <c r="G864" s="59">
        <v>0</v>
      </c>
      <c r="H864" s="59">
        <v>4394453</v>
      </c>
      <c r="I864" s="59">
        <v>-4276983</v>
      </c>
      <c r="J864" s="59">
        <v>117470</v>
      </c>
      <c r="K864" s="59">
        <v>0</v>
      </c>
      <c r="L864" s="59">
        <v>0</v>
      </c>
      <c r="M864" s="59">
        <v>0</v>
      </c>
      <c r="N864" s="59">
        <v>117470</v>
      </c>
    </row>
    <row r="865" spans="1:14" ht="15" x14ac:dyDescent="0.3">
      <c r="A865" s="53" t="s">
        <v>267</v>
      </c>
      <c r="B865" s="53" t="s">
        <v>41</v>
      </c>
      <c r="C865" s="59">
        <v>4494197</v>
      </c>
      <c r="D865" s="59">
        <v>-58422</v>
      </c>
      <c r="E865" s="59">
        <v>0</v>
      </c>
      <c r="F865" s="59">
        <v>0</v>
      </c>
      <c r="G865" s="59">
        <v>0</v>
      </c>
      <c r="H865" s="59">
        <v>4435775</v>
      </c>
      <c r="I865" s="59">
        <v>-4210760</v>
      </c>
      <c r="J865" s="59">
        <v>225015</v>
      </c>
      <c r="K865" s="59">
        <v>12323</v>
      </c>
      <c r="L865" s="59">
        <v>-8157</v>
      </c>
      <c r="M865" s="59">
        <v>4166</v>
      </c>
      <c r="N865" s="59">
        <v>220849</v>
      </c>
    </row>
    <row r="866" spans="1:14" ht="15" x14ac:dyDescent="0.3">
      <c r="A866" s="53" t="s">
        <v>267</v>
      </c>
      <c r="B866" s="53" t="s">
        <v>42</v>
      </c>
      <c r="C866" s="59">
        <v>4330411</v>
      </c>
      <c r="D866" s="59">
        <v>-92025</v>
      </c>
      <c r="E866" s="59">
        <v>0</v>
      </c>
      <c r="F866" s="59">
        <v>0</v>
      </c>
      <c r="G866" s="59">
        <v>0</v>
      </c>
      <c r="H866" s="59">
        <v>4238386</v>
      </c>
      <c r="I866" s="59">
        <v>-3825740</v>
      </c>
      <c r="J866" s="59">
        <v>412646</v>
      </c>
      <c r="K866" s="59">
        <v>0</v>
      </c>
      <c r="L866" s="59">
        <v>0</v>
      </c>
      <c r="M866" s="59">
        <v>0</v>
      </c>
      <c r="N866" s="59">
        <v>412646</v>
      </c>
    </row>
    <row r="867" spans="1:14" ht="15" x14ac:dyDescent="0.3">
      <c r="A867" s="53" t="s">
        <v>267</v>
      </c>
      <c r="B867" s="53" t="s">
        <v>43</v>
      </c>
      <c r="C867" s="59">
        <v>4599463</v>
      </c>
      <c r="D867" s="59">
        <v>-89653</v>
      </c>
      <c r="E867" s="59">
        <v>0</v>
      </c>
      <c r="F867" s="59">
        <v>0</v>
      </c>
      <c r="G867" s="59">
        <v>0</v>
      </c>
      <c r="H867" s="59">
        <v>4509810</v>
      </c>
      <c r="I867" s="59">
        <v>-4361183</v>
      </c>
      <c r="J867" s="59">
        <v>148627</v>
      </c>
      <c r="K867" s="59">
        <v>65813</v>
      </c>
      <c r="L867" s="59">
        <v>-59790</v>
      </c>
      <c r="M867" s="59">
        <v>6023</v>
      </c>
      <c r="N867" s="59">
        <v>142604</v>
      </c>
    </row>
    <row r="868" spans="1:14" ht="15" x14ac:dyDescent="0.3">
      <c r="A868" s="53" t="s">
        <v>267</v>
      </c>
      <c r="B868" s="53" t="s">
        <v>44</v>
      </c>
      <c r="C868" s="59">
        <v>4752865</v>
      </c>
      <c r="D868" s="59">
        <v>-16712</v>
      </c>
      <c r="E868" s="59">
        <v>0</v>
      </c>
      <c r="F868" s="59">
        <v>0</v>
      </c>
      <c r="G868" s="59">
        <v>0</v>
      </c>
      <c r="H868" s="59">
        <v>4736153</v>
      </c>
      <c r="I868" s="59">
        <v>-4678559</v>
      </c>
      <c r="J868" s="59">
        <v>57594</v>
      </c>
      <c r="K868" s="59">
        <v>1319463</v>
      </c>
      <c r="L868" s="59">
        <v>-1295960</v>
      </c>
      <c r="M868" s="59">
        <v>23503</v>
      </c>
      <c r="N868" s="59">
        <v>34091</v>
      </c>
    </row>
    <row r="869" spans="1:14" ht="15" x14ac:dyDescent="0.3">
      <c r="A869" s="53" t="s">
        <v>267</v>
      </c>
      <c r="B869" s="53" t="s">
        <v>45</v>
      </c>
      <c r="C869" s="59">
        <v>4266539</v>
      </c>
      <c r="D869" s="59">
        <v>-7199</v>
      </c>
      <c r="E869" s="59">
        <v>0</v>
      </c>
      <c r="F869" s="59">
        <v>0</v>
      </c>
      <c r="G869" s="59">
        <v>0</v>
      </c>
      <c r="H869" s="59">
        <v>4259340</v>
      </c>
      <c r="I869" s="59">
        <v>-4259340</v>
      </c>
      <c r="J869" s="59">
        <v>0</v>
      </c>
      <c r="K869" s="59">
        <v>0</v>
      </c>
      <c r="L869" s="59">
        <v>0</v>
      </c>
      <c r="M869" s="59">
        <v>0</v>
      </c>
      <c r="N869" s="59">
        <v>0</v>
      </c>
    </row>
    <row r="870" spans="1:14" ht="15" x14ac:dyDescent="0.3">
      <c r="A870" s="53" t="s">
        <v>267</v>
      </c>
      <c r="B870" s="53" t="s">
        <v>46</v>
      </c>
      <c r="C870" s="59">
        <v>5052147</v>
      </c>
      <c r="D870" s="59">
        <v>-10835</v>
      </c>
      <c r="E870" s="59">
        <v>0</v>
      </c>
      <c r="F870" s="59">
        <v>0</v>
      </c>
      <c r="G870" s="59">
        <v>0</v>
      </c>
      <c r="H870" s="59">
        <v>5041312</v>
      </c>
      <c r="I870" s="59">
        <v>-5041312</v>
      </c>
      <c r="J870" s="59">
        <v>0</v>
      </c>
      <c r="K870" s="59">
        <v>0</v>
      </c>
      <c r="L870" s="59">
        <v>0</v>
      </c>
      <c r="M870" s="59">
        <v>0</v>
      </c>
      <c r="N870" s="59">
        <v>0</v>
      </c>
    </row>
    <row r="871" spans="1:14" ht="15" x14ac:dyDescent="0.3">
      <c r="A871" s="53" t="s">
        <v>267</v>
      </c>
      <c r="B871" s="53" t="s">
        <v>47</v>
      </c>
      <c r="C871" s="59">
        <v>7430311</v>
      </c>
      <c r="D871" s="59">
        <v>-194521</v>
      </c>
      <c r="E871" s="59">
        <v>0</v>
      </c>
      <c r="F871" s="59">
        <v>0</v>
      </c>
      <c r="G871" s="59">
        <v>0</v>
      </c>
      <c r="H871" s="59">
        <v>7235790</v>
      </c>
      <c r="I871" s="59">
        <v>-7235790</v>
      </c>
      <c r="J871" s="59">
        <v>0</v>
      </c>
      <c r="K871" s="59">
        <v>204853</v>
      </c>
      <c r="L871" s="59">
        <v>-204853</v>
      </c>
      <c r="M871" s="59">
        <v>0</v>
      </c>
      <c r="N871" s="59">
        <v>0</v>
      </c>
    </row>
    <row r="872" spans="1:14" ht="15" x14ac:dyDescent="0.3">
      <c r="A872" s="53" t="s">
        <v>267</v>
      </c>
      <c r="B872" s="53" t="s">
        <v>48</v>
      </c>
      <c r="C872" s="59">
        <v>8876775</v>
      </c>
      <c r="D872" s="59">
        <v>-458373</v>
      </c>
      <c r="E872" s="59">
        <v>0</v>
      </c>
      <c r="F872" s="59">
        <v>0</v>
      </c>
      <c r="G872" s="59">
        <v>0</v>
      </c>
      <c r="H872" s="59">
        <v>8418402</v>
      </c>
      <c r="I872" s="59">
        <v>-8418402</v>
      </c>
      <c r="J872" s="59">
        <v>0</v>
      </c>
      <c r="K872" s="59">
        <v>1426115</v>
      </c>
      <c r="L872" s="59">
        <v>-1425358</v>
      </c>
      <c r="M872" s="59">
        <v>757</v>
      </c>
      <c r="N872" s="59">
        <v>-757</v>
      </c>
    </row>
    <row r="873" spans="1:14" ht="15" x14ac:dyDescent="0.3">
      <c r="A873" s="53" t="s">
        <v>267</v>
      </c>
      <c r="B873" s="53" t="s">
        <v>49</v>
      </c>
      <c r="C873" s="59">
        <v>10807342</v>
      </c>
      <c r="D873" s="59">
        <v>-975193</v>
      </c>
      <c r="E873" s="59">
        <v>0</v>
      </c>
      <c r="F873" s="59">
        <v>0</v>
      </c>
      <c r="G873" s="59">
        <v>0</v>
      </c>
      <c r="H873" s="59">
        <v>9832149</v>
      </c>
      <c r="I873" s="59">
        <v>-9832149</v>
      </c>
      <c r="J873" s="59">
        <v>0</v>
      </c>
      <c r="K873" s="59">
        <v>1636613</v>
      </c>
      <c r="L873" s="59">
        <v>-1636463</v>
      </c>
      <c r="M873" s="59">
        <v>150</v>
      </c>
      <c r="N873" s="59">
        <v>-150</v>
      </c>
    </row>
    <row r="874" spans="1:14" ht="15" x14ac:dyDescent="0.3">
      <c r="A874" s="53" t="s">
        <v>267</v>
      </c>
      <c r="B874" s="53" t="s">
        <v>50</v>
      </c>
      <c r="C874" s="59">
        <v>10997836</v>
      </c>
      <c r="D874" s="59">
        <v>-175852</v>
      </c>
      <c r="E874" s="59">
        <v>0</v>
      </c>
      <c r="F874" s="59">
        <v>0</v>
      </c>
      <c r="G874" s="59">
        <v>0</v>
      </c>
      <c r="H874" s="59">
        <v>10821984</v>
      </c>
      <c r="I874" s="59">
        <v>-10821984</v>
      </c>
      <c r="J874" s="59">
        <v>0</v>
      </c>
      <c r="K874" s="59">
        <v>593229</v>
      </c>
      <c r="L874" s="59">
        <v>-593229</v>
      </c>
      <c r="M874" s="59">
        <v>0</v>
      </c>
      <c r="N874" s="59">
        <v>0</v>
      </c>
    </row>
    <row r="875" spans="1:14" ht="15" x14ac:dyDescent="0.3">
      <c r="A875" s="53" t="s">
        <v>267</v>
      </c>
      <c r="B875" s="53" t="s">
        <v>51</v>
      </c>
      <c r="C875" s="59">
        <v>7058063</v>
      </c>
      <c r="D875" s="59">
        <v>-18867</v>
      </c>
      <c r="E875" s="59">
        <v>0</v>
      </c>
      <c r="F875" s="59">
        <v>0</v>
      </c>
      <c r="G875" s="59">
        <v>0</v>
      </c>
      <c r="H875" s="59">
        <v>7039196</v>
      </c>
      <c r="I875" s="59">
        <v>-7039196</v>
      </c>
      <c r="J875" s="59">
        <v>0</v>
      </c>
      <c r="K875" s="59">
        <v>1141856</v>
      </c>
      <c r="L875" s="59">
        <v>-1141856</v>
      </c>
      <c r="M875" s="59">
        <v>0</v>
      </c>
      <c r="N875" s="59">
        <v>0</v>
      </c>
    </row>
    <row r="876" spans="1:14" ht="15" x14ac:dyDescent="0.3">
      <c r="A876" s="53" t="s">
        <v>267</v>
      </c>
      <c r="B876" s="53" t="s">
        <v>52</v>
      </c>
      <c r="C876" s="59">
        <v>6009155</v>
      </c>
      <c r="D876" s="59">
        <v>1896</v>
      </c>
      <c r="E876" s="59">
        <v>0</v>
      </c>
      <c r="F876" s="59">
        <v>0</v>
      </c>
      <c r="G876" s="59">
        <v>0</v>
      </c>
      <c r="H876" s="59">
        <v>6011051</v>
      </c>
      <c r="I876" s="59">
        <v>-6011051</v>
      </c>
      <c r="J876" s="59">
        <v>0</v>
      </c>
      <c r="K876" s="59">
        <v>423593</v>
      </c>
      <c r="L876" s="59">
        <v>-423593</v>
      </c>
      <c r="M876" s="59">
        <v>0</v>
      </c>
      <c r="N876" s="59">
        <v>0</v>
      </c>
    </row>
    <row r="877" spans="1:14" ht="15" x14ac:dyDescent="0.3">
      <c r="A877" s="53" t="s">
        <v>267</v>
      </c>
      <c r="B877" s="53" t="s">
        <v>53</v>
      </c>
      <c r="C877" s="59">
        <v>5088011</v>
      </c>
      <c r="D877" s="59">
        <v>-627</v>
      </c>
      <c r="E877" s="59">
        <v>0</v>
      </c>
      <c r="F877" s="59">
        <v>0</v>
      </c>
      <c r="G877" s="59">
        <v>0</v>
      </c>
      <c r="H877" s="59">
        <v>5087384</v>
      </c>
      <c r="I877" s="59">
        <v>-5087384</v>
      </c>
      <c r="J877" s="59">
        <v>0</v>
      </c>
      <c r="K877" s="59">
        <v>291561</v>
      </c>
      <c r="L877" s="59">
        <v>-291561</v>
      </c>
      <c r="M877" s="59">
        <v>0</v>
      </c>
      <c r="N877" s="59">
        <v>0</v>
      </c>
    </row>
    <row r="878" spans="1:14" ht="15" x14ac:dyDescent="0.3">
      <c r="A878" s="53" t="s">
        <v>267</v>
      </c>
      <c r="B878" s="53" t="s">
        <v>54</v>
      </c>
      <c r="C878" s="59">
        <v>4222625</v>
      </c>
      <c r="D878" s="59">
        <v>-1028609</v>
      </c>
      <c r="E878" s="59">
        <v>0</v>
      </c>
      <c r="F878" s="59">
        <v>0</v>
      </c>
      <c r="G878" s="59">
        <v>0</v>
      </c>
      <c r="H878" s="59">
        <v>3194016</v>
      </c>
      <c r="I878" s="59">
        <v>-3194016</v>
      </c>
      <c r="J878" s="59">
        <v>0</v>
      </c>
      <c r="K878" s="59">
        <v>246277</v>
      </c>
      <c r="L878" s="59">
        <v>-246277</v>
      </c>
      <c r="M878" s="59">
        <v>0</v>
      </c>
      <c r="N878" s="59">
        <v>0</v>
      </c>
    </row>
    <row r="879" spans="1:14" ht="15" x14ac:dyDescent="0.3">
      <c r="A879" s="53" t="s">
        <v>267</v>
      </c>
      <c r="B879" s="53" t="s">
        <v>55</v>
      </c>
      <c r="C879" s="59">
        <v>3831288</v>
      </c>
      <c r="D879" s="59">
        <v>-749995</v>
      </c>
      <c r="E879" s="59">
        <v>0</v>
      </c>
      <c r="F879" s="59">
        <v>0</v>
      </c>
      <c r="G879" s="59">
        <v>0</v>
      </c>
      <c r="H879" s="59">
        <v>3081293</v>
      </c>
      <c r="I879" s="59">
        <v>-3081293</v>
      </c>
      <c r="J879" s="59">
        <v>0</v>
      </c>
      <c r="K879" s="59">
        <v>130914</v>
      </c>
      <c r="L879" s="59">
        <v>-130914</v>
      </c>
      <c r="M879" s="59">
        <v>0</v>
      </c>
      <c r="N879" s="59">
        <v>0</v>
      </c>
    </row>
    <row r="880" spans="1:14" ht="15" x14ac:dyDescent="0.3">
      <c r="A880" s="53" t="s">
        <v>267</v>
      </c>
      <c r="B880" s="53" t="s">
        <v>56</v>
      </c>
      <c r="C880" s="59">
        <v>2993998</v>
      </c>
      <c r="D880" s="59">
        <v>-690363</v>
      </c>
      <c r="E880" s="59">
        <v>0</v>
      </c>
      <c r="F880" s="59">
        <v>0</v>
      </c>
      <c r="G880" s="59">
        <v>0</v>
      </c>
      <c r="H880" s="59">
        <v>2303635</v>
      </c>
      <c r="I880" s="59">
        <v>-2303635</v>
      </c>
      <c r="J880" s="59">
        <v>0</v>
      </c>
      <c r="K880" s="59">
        <v>103458</v>
      </c>
      <c r="L880" s="59">
        <v>-103458</v>
      </c>
      <c r="M880" s="59">
        <v>0</v>
      </c>
      <c r="N880" s="59">
        <v>0</v>
      </c>
    </row>
    <row r="881" spans="1:14" ht="15" x14ac:dyDescent="0.3">
      <c r="A881" s="53" t="s">
        <v>266</v>
      </c>
      <c r="B881" s="53" t="s">
        <v>46</v>
      </c>
      <c r="C881" s="59">
        <v>336886</v>
      </c>
      <c r="D881" s="59">
        <v>0</v>
      </c>
      <c r="E881" s="59">
        <v>0</v>
      </c>
      <c r="F881" s="59">
        <v>0</v>
      </c>
      <c r="G881" s="59">
        <v>0</v>
      </c>
      <c r="H881" s="59">
        <v>336886</v>
      </c>
      <c r="I881" s="59">
        <v>-336886</v>
      </c>
      <c r="J881" s="59">
        <v>0</v>
      </c>
      <c r="K881" s="59">
        <v>0</v>
      </c>
      <c r="L881" s="59">
        <v>0</v>
      </c>
      <c r="M881" s="59">
        <v>0</v>
      </c>
      <c r="N881" s="59">
        <v>0</v>
      </c>
    </row>
    <row r="882" spans="1:14" ht="15" x14ac:dyDescent="0.3">
      <c r="A882" s="53" t="s">
        <v>266</v>
      </c>
      <c r="B882" s="53" t="s">
        <v>47</v>
      </c>
      <c r="C882" s="59">
        <v>428848</v>
      </c>
      <c r="D882" s="59">
        <v>-381</v>
      </c>
      <c r="E882" s="59">
        <v>0</v>
      </c>
      <c r="F882" s="59">
        <v>0</v>
      </c>
      <c r="G882" s="59">
        <v>0</v>
      </c>
      <c r="H882" s="59">
        <v>428467</v>
      </c>
      <c r="I882" s="59">
        <v>-428467</v>
      </c>
      <c r="J882" s="59">
        <v>0</v>
      </c>
      <c r="K882" s="59">
        <v>0</v>
      </c>
      <c r="L882" s="59">
        <v>0</v>
      </c>
      <c r="M882" s="59">
        <v>0</v>
      </c>
      <c r="N882" s="59">
        <v>0</v>
      </c>
    </row>
    <row r="883" spans="1:14" ht="15" x14ac:dyDescent="0.3">
      <c r="A883" s="53" t="s">
        <v>266</v>
      </c>
      <c r="B883" s="53" t="s">
        <v>48</v>
      </c>
      <c r="C883" s="59">
        <v>302411</v>
      </c>
      <c r="D883" s="59">
        <v>-17094</v>
      </c>
      <c r="E883" s="59">
        <v>0</v>
      </c>
      <c r="F883" s="59">
        <v>0</v>
      </c>
      <c r="G883" s="59">
        <v>0</v>
      </c>
      <c r="H883" s="59">
        <v>285317</v>
      </c>
      <c r="I883" s="59">
        <v>-285317</v>
      </c>
      <c r="J883" s="59">
        <v>0</v>
      </c>
      <c r="K883" s="59">
        <v>75436</v>
      </c>
      <c r="L883" s="59">
        <v>-75436</v>
      </c>
      <c r="M883" s="59">
        <v>0</v>
      </c>
      <c r="N883" s="59">
        <v>0</v>
      </c>
    </row>
    <row r="884" spans="1:14" ht="15" x14ac:dyDescent="0.3">
      <c r="A884" s="53" t="s">
        <v>266</v>
      </c>
      <c r="B884" s="53" t="s">
        <v>49</v>
      </c>
      <c r="C884" s="59">
        <v>256543</v>
      </c>
      <c r="D884" s="59">
        <v>-3279</v>
      </c>
      <c r="E884" s="59">
        <v>0</v>
      </c>
      <c r="F884" s="59">
        <v>0</v>
      </c>
      <c r="G884" s="59">
        <v>0</v>
      </c>
      <c r="H884" s="59">
        <v>253264</v>
      </c>
      <c r="I884" s="59">
        <v>-253264</v>
      </c>
      <c r="J884" s="59">
        <v>0</v>
      </c>
      <c r="K884" s="59">
        <v>56171</v>
      </c>
      <c r="L884" s="59">
        <v>-54892</v>
      </c>
      <c r="M884" s="59">
        <v>1279</v>
      </c>
      <c r="N884" s="59">
        <v>-1279</v>
      </c>
    </row>
    <row r="885" spans="1:14" ht="15" x14ac:dyDescent="0.3">
      <c r="A885" s="53" t="s">
        <v>266</v>
      </c>
      <c r="B885" s="53" t="s">
        <v>50</v>
      </c>
      <c r="C885" s="59">
        <v>304537</v>
      </c>
      <c r="D885" s="59">
        <v>-927</v>
      </c>
      <c r="E885" s="59">
        <v>0</v>
      </c>
      <c r="F885" s="59">
        <v>0</v>
      </c>
      <c r="G885" s="59">
        <v>0</v>
      </c>
      <c r="H885" s="59">
        <v>303610</v>
      </c>
      <c r="I885" s="59">
        <v>-303610</v>
      </c>
      <c r="J885" s="59">
        <v>0</v>
      </c>
      <c r="K885" s="59">
        <v>26692</v>
      </c>
      <c r="L885" s="59">
        <v>-26692</v>
      </c>
      <c r="M885" s="59">
        <v>0</v>
      </c>
      <c r="N885" s="59">
        <v>0</v>
      </c>
    </row>
    <row r="886" spans="1:14" ht="15" x14ac:dyDescent="0.3">
      <c r="A886" s="53" t="s">
        <v>266</v>
      </c>
      <c r="B886" s="53" t="s">
        <v>51</v>
      </c>
      <c r="C886" s="59">
        <v>216580</v>
      </c>
      <c r="D886" s="59">
        <v>-635</v>
      </c>
      <c r="E886" s="59">
        <v>0</v>
      </c>
      <c r="F886" s="59">
        <v>0</v>
      </c>
      <c r="G886" s="59">
        <v>0</v>
      </c>
      <c r="H886" s="59">
        <v>215945</v>
      </c>
      <c r="I886" s="59">
        <v>-215945</v>
      </c>
      <c r="J886" s="59">
        <v>0</v>
      </c>
      <c r="K886" s="59">
        <v>31792</v>
      </c>
      <c r="L886" s="59">
        <v>-31792</v>
      </c>
      <c r="M886" s="59">
        <v>0</v>
      </c>
      <c r="N886" s="59">
        <v>0</v>
      </c>
    </row>
    <row r="887" spans="1:14" ht="15" x14ac:dyDescent="0.3">
      <c r="A887" s="53" t="s">
        <v>266</v>
      </c>
      <c r="B887" s="53" t="s">
        <v>52</v>
      </c>
      <c r="C887" s="59">
        <v>177414</v>
      </c>
      <c r="D887" s="59">
        <v>-2281</v>
      </c>
      <c r="E887" s="59">
        <v>0</v>
      </c>
      <c r="F887" s="59">
        <v>0</v>
      </c>
      <c r="G887" s="59">
        <v>0</v>
      </c>
      <c r="H887" s="59">
        <v>175133</v>
      </c>
      <c r="I887" s="59">
        <v>-175133</v>
      </c>
      <c r="J887" s="59">
        <v>0</v>
      </c>
      <c r="K887" s="59">
        <v>7617</v>
      </c>
      <c r="L887" s="59">
        <v>-7617</v>
      </c>
      <c r="M887" s="59">
        <v>0</v>
      </c>
      <c r="N887" s="59">
        <v>0</v>
      </c>
    </row>
    <row r="888" spans="1:14" ht="15" x14ac:dyDescent="0.3">
      <c r="A888" s="53" t="s">
        <v>266</v>
      </c>
      <c r="B888" s="53" t="s">
        <v>53</v>
      </c>
      <c r="C888" s="59">
        <v>294161</v>
      </c>
      <c r="D888" s="59">
        <v>-163316</v>
      </c>
      <c r="E888" s="59">
        <v>0</v>
      </c>
      <c r="F888" s="59">
        <v>0</v>
      </c>
      <c r="G888" s="59">
        <v>0</v>
      </c>
      <c r="H888" s="59">
        <v>130845</v>
      </c>
      <c r="I888" s="59">
        <v>-130845</v>
      </c>
      <c r="J888" s="59">
        <v>0</v>
      </c>
      <c r="K888" s="59">
        <v>0</v>
      </c>
      <c r="L888" s="59">
        <v>0</v>
      </c>
      <c r="M888" s="59">
        <v>0</v>
      </c>
      <c r="N888" s="59">
        <v>0</v>
      </c>
    </row>
    <row r="889" spans="1:14" ht="15" x14ac:dyDescent="0.3">
      <c r="A889" s="53" t="s">
        <v>266</v>
      </c>
      <c r="B889" s="53" t="s">
        <v>54</v>
      </c>
      <c r="C889" s="59">
        <v>103134</v>
      </c>
      <c r="D889" s="59">
        <v>-52365</v>
      </c>
      <c r="E889" s="59">
        <v>0</v>
      </c>
      <c r="F889" s="59">
        <v>0</v>
      </c>
      <c r="G889" s="59">
        <v>0</v>
      </c>
      <c r="H889" s="59">
        <v>50769</v>
      </c>
      <c r="I889" s="59">
        <v>-50769</v>
      </c>
      <c r="J889" s="59">
        <v>0</v>
      </c>
      <c r="K889" s="59">
        <v>0</v>
      </c>
      <c r="L889" s="59">
        <v>0</v>
      </c>
      <c r="M889" s="59">
        <v>0</v>
      </c>
      <c r="N889" s="59">
        <v>0</v>
      </c>
    </row>
    <row r="890" spans="1:14" ht="15" x14ac:dyDescent="0.3">
      <c r="A890" s="53" t="s">
        <v>265</v>
      </c>
      <c r="B890" s="53" t="s">
        <v>65</v>
      </c>
      <c r="C890" s="59">
        <v>2350</v>
      </c>
      <c r="D890" s="59">
        <v>0</v>
      </c>
      <c r="E890" s="59">
        <v>0</v>
      </c>
      <c r="F890" s="59">
        <v>0</v>
      </c>
      <c r="G890" s="59">
        <v>0</v>
      </c>
      <c r="H890" s="59">
        <v>2350</v>
      </c>
      <c r="I890" s="59">
        <v>-1000</v>
      </c>
      <c r="J890" s="59">
        <v>1350</v>
      </c>
      <c r="K890" s="59">
        <v>0</v>
      </c>
      <c r="L890" s="59">
        <v>0</v>
      </c>
      <c r="M890" s="59">
        <v>0</v>
      </c>
      <c r="N890" s="59">
        <v>1350</v>
      </c>
    </row>
    <row r="891" spans="1:14" ht="15" x14ac:dyDescent="0.3">
      <c r="A891" s="53" t="s">
        <v>265</v>
      </c>
      <c r="B891" s="53" t="s">
        <v>66</v>
      </c>
      <c r="C891" s="59">
        <v>3677</v>
      </c>
      <c r="D891" s="59">
        <v>0</v>
      </c>
      <c r="E891" s="59">
        <v>0</v>
      </c>
      <c r="F891" s="59">
        <v>0</v>
      </c>
      <c r="G891" s="59">
        <v>0</v>
      </c>
      <c r="H891" s="59">
        <v>3677</v>
      </c>
      <c r="I891" s="59">
        <v>-1000</v>
      </c>
      <c r="J891" s="59">
        <v>2677</v>
      </c>
      <c r="K891" s="59">
        <v>0</v>
      </c>
      <c r="L891" s="59">
        <v>0</v>
      </c>
      <c r="M891" s="59">
        <v>0</v>
      </c>
      <c r="N891" s="59">
        <v>2677</v>
      </c>
    </row>
    <row r="892" spans="1:14" ht="15" x14ac:dyDescent="0.3">
      <c r="A892" s="53" t="s">
        <v>265</v>
      </c>
      <c r="B892" s="53" t="s">
        <v>67</v>
      </c>
      <c r="C892" s="59">
        <v>3353</v>
      </c>
      <c r="D892" s="59">
        <v>0</v>
      </c>
      <c r="E892" s="59">
        <v>0</v>
      </c>
      <c r="F892" s="59">
        <v>0</v>
      </c>
      <c r="G892" s="59">
        <v>0</v>
      </c>
      <c r="H892" s="59">
        <v>3353</v>
      </c>
      <c r="I892" s="59">
        <v>-1000</v>
      </c>
      <c r="J892" s="59">
        <v>2353</v>
      </c>
      <c r="K892" s="59">
        <v>0</v>
      </c>
      <c r="L892" s="59">
        <v>0</v>
      </c>
      <c r="M892" s="59">
        <v>0</v>
      </c>
      <c r="N892" s="59">
        <v>2353</v>
      </c>
    </row>
    <row r="893" spans="1:14" ht="15" x14ac:dyDescent="0.3">
      <c r="A893" s="53" t="s">
        <v>265</v>
      </c>
      <c r="B893" s="53" t="s">
        <v>68</v>
      </c>
      <c r="C893" s="59">
        <v>222555</v>
      </c>
      <c r="D893" s="59">
        <v>0</v>
      </c>
      <c r="E893" s="59">
        <v>0</v>
      </c>
      <c r="F893" s="59">
        <v>0</v>
      </c>
      <c r="G893" s="59">
        <v>0</v>
      </c>
      <c r="H893" s="59">
        <v>222555</v>
      </c>
      <c r="I893" s="59">
        <v>-2931</v>
      </c>
      <c r="J893" s="59">
        <v>219624</v>
      </c>
      <c r="K893" s="59">
        <v>0</v>
      </c>
      <c r="L893" s="59">
        <v>0</v>
      </c>
      <c r="M893" s="59">
        <v>0</v>
      </c>
      <c r="N893" s="59">
        <v>219624</v>
      </c>
    </row>
    <row r="894" spans="1:14" ht="15" x14ac:dyDescent="0.3">
      <c r="A894" s="53" t="s">
        <v>265</v>
      </c>
      <c r="B894" s="53" t="s">
        <v>69</v>
      </c>
      <c r="C894" s="59">
        <v>247195</v>
      </c>
      <c r="D894" s="59">
        <v>0</v>
      </c>
      <c r="E894" s="59">
        <v>0</v>
      </c>
      <c r="F894" s="59">
        <v>0</v>
      </c>
      <c r="G894" s="59">
        <v>0</v>
      </c>
      <c r="H894" s="59">
        <v>247195</v>
      </c>
      <c r="I894" s="59">
        <v>-2026</v>
      </c>
      <c r="J894" s="59">
        <v>245169</v>
      </c>
      <c r="K894" s="59">
        <v>0</v>
      </c>
      <c r="L894" s="59">
        <v>0</v>
      </c>
      <c r="M894" s="59">
        <v>0</v>
      </c>
      <c r="N894" s="59">
        <v>245169</v>
      </c>
    </row>
    <row r="895" spans="1:14" ht="15" x14ac:dyDescent="0.3">
      <c r="A895" s="53" t="s">
        <v>265</v>
      </c>
      <c r="B895" s="53" t="s">
        <v>70</v>
      </c>
      <c r="C895" s="59">
        <v>491903</v>
      </c>
      <c r="D895" s="59">
        <v>-1508</v>
      </c>
      <c r="E895" s="59">
        <v>0</v>
      </c>
      <c r="F895" s="59">
        <v>0</v>
      </c>
      <c r="G895" s="59">
        <v>0</v>
      </c>
      <c r="H895" s="59">
        <v>490395</v>
      </c>
      <c r="I895" s="59">
        <v>-7255</v>
      </c>
      <c r="J895" s="59">
        <v>483140</v>
      </c>
      <c r="K895" s="59">
        <v>0</v>
      </c>
      <c r="L895" s="59">
        <v>0</v>
      </c>
      <c r="M895" s="59">
        <v>0</v>
      </c>
      <c r="N895" s="59">
        <v>483140</v>
      </c>
    </row>
    <row r="896" spans="1:14" ht="15" x14ac:dyDescent="0.3">
      <c r="A896" s="53" t="s">
        <v>265</v>
      </c>
      <c r="B896" s="53" t="s">
        <v>71</v>
      </c>
      <c r="C896" s="59">
        <v>848630</v>
      </c>
      <c r="D896" s="59">
        <v>-3035</v>
      </c>
      <c r="E896" s="59">
        <v>0</v>
      </c>
      <c r="F896" s="59">
        <v>0</v>
      </c>
      <c r="G896" s="59">
        <v>0</v>
      </c>
      <c r="H896" s="59">
        <v>845595</v>
      </c>
      <c r="I896" s="59">
        <v>-217384</v>
      </c>
      <c r="J896" s="59">
        <v>628211</v>
      </c>
      <c r="K896" s="59">
        <v>0</v>
      </c>
      <c r="L896" s="59">
        <v>0</v>
      </c>
      <c r="M896" s="59">
        <v>0</v>
      </c>
      <c r="N896" s="59">
        <v>628211</v>
      </c>
    </row>
    <row r="897" spans="1:14" ht="15" x14ac:dyDescent="0.3">
      <c r="A897" s="53" t="s">
        <v>265</v>
      </c>
      <c r="B897" s="53" t="s">
        <v>39</v>
      </c>
      <c r="C897" s="59">
        <v>990328</v>
      </c>
      <c r="D897" s="59">
        <v>-2457</v>
      </c>
      <c r="E897" s="59">
        <v>0</v>
      </c>
      <c r="F897" s="59">
        <v>0</v>
      </c>
      <c r="G897" s="59">
        <v>0</v>
      </c>
      <c r="H897" s="59">
        <v>987871</v>
      </c>
      <c r="I897" s="59">
        <v>-268064</v>
      </c>
      <c r="J897" s="59">
        <v>719807</v>
      </c>
      <c r="K897" s="59">
        <v>0</v>
      </c>
      <c r="L897" s="59">
        <v>0</v>
      </c>
      <c r="M897" s="59">
        <v>0</v>
      </c>
      <c r="N897" s="59">
        <v>719807</v>
      </c>
    </row>
    <row r="898" spans="1:14" ht="15" x14ac:dyDescent="0.3">
      <c r="A898" s="53" t="s">
        <v>265</v>
      </c>
      <c r="B898" s="53" t="s">
        <v>40</v>
      </c>
      <c r="C898" s="59">
        <v>1075026</v>
      </c>
      <c r="D898" s="59">
        <v>-3145</v>
      </c>
      <c r="E898" s="59">
        <v>0</v>
      </c>
      <c r="F898" s="59">
        <v>0</v>
      </c>
      <c r="G898" s="59">
        <v>0</v>
      </c>
      <c r="H898" s="59">
        <v>1071881</v>
      </c>
      <c r="I898" s="59">
        <v>-1019256</v>
      </c>
      <c r="J898" s="59">
        <v>52625</v>
      </c>
      <c r="K898" s="59">
        <v>0</v>
      </c>
      <c r="L898" s="59">
        <v>0</v>
      </c>
      <c r="M898" s="59">
        <v>0</v>
      </c>
      <c r="N898" s="59">
        <v>52625</v>
      </c>
    </row>
    <row r="899" spans="1:14" ht="15" x14ac:dyDescent="0.3">
      <c r="A899" s="53" t="s">
        <v>265</v>
      </c>
      <c r="B899" s="53" t="s">
        <v>41</v>
      </c>
      <c r="C899" s="59">
        <v>1257077</v>
      </c>
      <c r="D899" s="59">
        <v>-540</v>
      </c>
      <c r="E899" s="59">
        <v>0</v>
      </c>
      <c r="F899" s="59">
        <v>0</v>
      </c>
      <c r="G899" s="59">
        <v>0</v>
      </c>
      <c r="H899" s="59">
        <v>1256537</v>
      </c>
      <c r="I899" s="59">
        <v>-1159096</v>
      </c>
      <c r="J899" s="59">
        <v>97441</v>
      </c>
      <c r="K899" s="59">
        <v>0</v>
      </c>
      <c r="L899" s="59">
        <v>0</v>
      </c>
      <c r="M899" s="59">
        <v>0</v>
      </c>
      <c r="N899" s="59">
        <v>97441</v>
      </c>
    </row>
    <row r="900" spans="1:14" ht="15" x14ac:dyDescent="0.3">
      <c r="A900" s="53" t="s">
        <v>265</v>
      </c>
      <c r="B900" s="53" t="s">
        <v>42</v>
      </c>
      <c r="C900" s="59">
        <v>1163887</v>
      </c>
      <c r="D900" s="59">
        <v>-3980</v>
      </c>
      <c r="E900" s="59">
        <v>0</v>
      </c>
      <c r="F900" s="59">
        <v>0</v>
      </c>
      <c r="G900" s="59">
        <v>0</v>
      </c>
      <c r="H900" s="59">
        <v>1159907</v>
      </c>
      <c r="I900" s="59">
        <v>-470577</v>
      </c>
      <c r="J900" s="59">
        <v>689330</v>
      </c>
      <c r="K900" s="59">
        <v>0</v>
      </c>
      <c r="L900" s="59">
        <v>0</v>
      </c>
      <c r="M900" s="59">
        <v>0</v>
      </c>
      <c r="N900" s="59">
        <v>689330</v>
      </c>
    </row>
    <row r="901" spans="1:14" ht="15" x14ac:dyDescent="0.3">
      <c r="A901" s="53" t="s">
        <v>265</v>
      </c>
      <c r="B901" s="53" t="s">
        <v>43</v>
      </c>
      <c r="C901" s="59">
        <v>1178972</v>
      </c>
      <c r="D901" s="59">
        <v>-2116</v>
      </c>
      <c r="E901" s="59">
        <v>0</v>
      </c>
      <c r="F901" s="59">
        <v>0</v>
      </c>
      <c r="G901" s="59">
        <v>0</v>
      </c>
      <c r="H901" s="59">
        <v>1176856</v>
      </c>
      <c r="I901" s="59">
        <v>-651415</v>
      </c>
      <c r="J901" s="59">
        <v>525441</v>
      </c>
      <c r="K901" s="59">
        <v>28652</v>
      </c>
      <c r="L901" s="59">
        <v>-27448</v>
      </c>
      <c r="M901" s="59">
        <v>1204</v>
      </c>
      <c r="N901" s="59">
        <v>524237</v>
      </c>
    </row>
    <row r="902" spans="1:14" ht="15" x14ac:dyDescent="0.3">
      <c r="A902" s="53" t="s">
        <v>265</v>
      </c>
      <c r="B902" s="53" t="s">
        <v>44</v>
      </c>
      <c r="C902" s="59">
        <v>1187181</v>
      </c>
      <c r="D902" s="59">
        <v>-1303</v>
      </c>
      <c r="E902" s="59">
        <v>0</v>
      </c>
      <c r="F902" s="59">
        <v>0</v>
      </c>
      <c r="G902" s="59">
        <v>0</v>
      </c>
      <c r="H902" s="59">
        <v>1185878</v>
      </c>
      <c r="I902" s="59">
        <v>-1112778</v>
      </c>
      <c r="J902" s="59">
        <v>73100</v>
      </c>
      <c r="K902" s="59">
        <v>0</v>
      </c>
      <c r="L902" s="59">
        <v>0</v>
      </c>
      <c r="M902" s="59">
        <v>0</v>
      </c>
      <c r="N902" s="59">
        <v>73100</v>
      </c>
    </row>
    <row r="903" spans="1:14" ht="15" x14ac:dyDescent="0.3">
      <c r="A903" s="53" t="s">
        <v>265</v>
      </c>
      <c r="B903" s="53" t="s">
        <v>45</v>
      </c>
      <c r="C903" s="59">
        <v>757347</v>
      </c>
      <c r="D903" s="59">
        <v>-2170</v>
      </c>
      <c r="E903" s="59">
        <v>0</v>
      </c>
      <c r="F903" s="59">
        <v>0</v>
      </c>
      <c r="G903" s="59">
        <v>0</v>
      </c>
      <c r="H903" s="59">
        <v>755177</v>
      </c>
      <c r="I903" s="59">
        <v>-755177</v>
      </c>
      <c r="J903" s="59">
        <v>0</v>
      </c>
      <c r="K903" s="59">
        <v>0</v>
      </c>
      <c r="L903" s="59">
        <v>0</v>
      </c>
      <c r="M903" s="59">
        <v>0</v>
      </c>
      <c r="N903" s="59">
        <v>0</v>
      </c>
    </row>
    <row r="904" spans="1:14" ht="15" x14ac:dyDescent="0.3">
      <c r="A904" s="53" t="s">
        <v>265</v>
      </c>
      <c r="B904" s="53" t="s">
        <v>46</v>
      </c>
      <c r="C904" s="59">
        <v>881400</v>
      </c>
      <c r="D904" s="59">
        <v>-1321</v>
      </c>
      <c r="E904" s="59">
        <v>0</v>
      </c>
      <c r="F904" s="59">
        <v>0</v>
      </c>
      <c r="G904" s="59">
        <v>0</v>
      </c>
      <c r="H904" s="59">
        <v>880079</v>
      </c>
      <c r="I904" s="59">
        <v>-880079</v>
      </c>
      <c r="J904" s="59">
        <v>0</v>
      </c>
      <c r="K904" s="59">
        <v>0</v>
      </c>
      <c r="L904" s="59">
        <v>0</v>
      </c>
      <c r="M904" s="59">
        <v>0</v>
      </c>
      <c r="N904" s="59">
        <v>0</v>
      </c>
    </row>
    <row r="905" spans="1:14" ht="15" x14ac:dyDescent="0.3">
      <c r="A905" s="53" t="s">
        <v>265</v>
      </c>
      <c r="B905" s="53" t="s">
        <v>47</v>
      </c>
      <c r="C905" s="59">
        <v>962276</v>
      </c>
      <c r="D905" s="59">
        <v>-1343</v>
      </c>
      <c r="E905" s="59">
        <v>0</v>
      </c>
      <c r="F905" s="59">
        <v>0</v>
      </c>
      <c r="G905" s="59">
        <v>0</v>
      </c>
      <c r="H905" s="59">
        <v>960933</v>
      </c>
      <c r="I905" s="59">
        <v>-960933</v>
      </c>
      <c r="J905" s="59">
        <v>0</v>
      </c>
      <c r="K905" s="59">
        <v>0</v>
      </c>
      <c r="L905" s="59">
        <v>0</v>
      </c>
      <c r="M905" s="59">
        <v>0</v>
      </c>
      <c r="N905" s="59">
        <v>0</v>
      </c>
    </row>
    <row r="906" spans="1:14" ht="15" x14ac:dyDescent="0.3">
      <c r="A906" s="53" t="s">
        <v>265</v>
      </c>
      <c r="B906" s="53" t="s">
        <v>48</v>
      </c>
      <c r="C906" s="59">
        <v>835448</v>
      </c>
      <c r="D906" s="59">
        <v>-16333</v>
      </c>
      <c r="E906" s="59">
        <v>0</v>
      </c>
      <c r="F906" s="59">
        <v>0</v>
      </c>
      <c r="G906" s="59">
        <v>0</v>
      </c>
      <c r="H906" s="59">
        <v>819115</v>
      </c>
      <c r="I906" s="59">
        <v>-819115</v>
      </c>
      <c r="J906" s="59">
        <v>0</v>
      </c>
      <c r="K906" s="59">
        <v>72371</v>
      </c>
      <c r="L906" s="59">
        <v>-72080</v>
      </c>
      <c r="M906" s="59">
        <v>291</v>
      </c>
      <c r="N906" s="59">
        <v>-291</v>
      </c>
    </row>
    <row r="907" spans="1:14" ht="15" x14ac:dyDescent="0.3">
      <c r="A907" s="53" t="s">
        <v>265</v>
      </c>
      <c r="B907" s="53" t="s">
        <v>49</v>
      </c>
      <c r="C907" s="59">
        <v>691915</v>
      </c>
      <c r="D907" s="59">
        <v>-345</v>
      </c>
      <c r="E907" s="59">
        <v>0</v>
      </c>
      <c r="F907" s="59">
        <v>0</v>
      </c>
      <c r="G907" s="59">
        <v>0</v>
      </c>
      <c r="H907" s="59">
        <v>691570</v>
      </c>
      <c r="I907" s="59">
        <v>-691570</v>
      </c>
      <c r="J907" s="59">
        <v>0</v>
      </c>
      <c r="K907" s="59">
        <v>67093</v>
      </c>
      <c r="L907" s="59">
        <v>-67093</v>
      </c>
      <c r="M907" s="59">
        <v>0</v>
      </c>
      <c r="N907" s="59">
        <v>0</v>
      </c>
    </row>
    <row r="908" spans="1:14" ht="15" x14ac:dyDescent="0.3">
      <c r="A908" s="53" t="s">
        <v>265</v>
      </c>
      <c r="B908" s="53" t="s">
        <v>50</v>
      </c>
      <c r="C908" s="59">
        <v>707935</v>
      </c>
      <c r="D908" s="59">
        <v>-1475</v>
      </c>
      <c r="E908" s="59">
        <v>0</v>
      </c>
      <c r="F908" s="59">
        <v>0</v>
      </c>
      <c r="G908" s="59">
        <v>0</v>
      </c>
      <c r="H908" s="59">
        <v>706460</v>
      </c>
      <c r="I908" s="59">
        <v>-706460</v>
      </c>
      <c r="J908" s="59">
        <v>0</v>
      </c>
      <c r="K908" s="59">
        <v>15334</v>
      </c>
      <c r="L908" s="59">
        <v>-15334</v>
      </c>
      <c r="M908" s="59">
        <v>0</v>
      </c>
      <c r="N908" s="59">
        <v>0</v>
      </c>
    </row>
    <row r="909" spans="1:14" ht="15" x14ac:dyDescent="0.3">
      <c r="A909" s="53" t="s">
        <v>265</v>
      </c>
      <c r="B909" s="53" t="s">
        <v>51</v>
      </c>
      <c r="C909" s="59">
        <v>569111</v>
      </c>
      <c r="D909" s="59">
        <v>-6986</v>
      </c>
      <c r="E909" s="59">
        <v>0</v>
      </c>
      <c r="F909" s="59">
        <v>0</v>
      </c>
      <c r="G909" s="59">
        <v>0</v>
      </c>
      <c r="H909" s="59">
        <v>562125</v>
      </c>
      <c r="I909" s="59">
        <v>-562125</v>
      </c>
      <c r="J909" s="59">
        <v>0</v>
      </c>
      <c r="K909" s="59">
        <v>61034</v>
      </c>
      <c r="L909" s="59">
        <v>-61034</v>
      </c>
      <c r="M909" s="59">
        <v>0</v>
      </c>
      <c r="N909" s="59">
        <v>0</v>
      </c>
    </row>
    <row r="910" spans="1:14" ht="15" x14ac:dyDescent="0.3">
      <c r="A910" s="53" t="s">
        <v>265</v>
      </c>
      <c r="B910" s="53" t="s">
        <v>52</v>
      </c>
      <c r="C910" s="59">
        <v>419800</v>
      </c>
      <c r="D910" s="59">
        <v>11527</v>
      </c>
      <c r="E910" s="59">
        <v>0</v>
      </c>
      <c r="F910" s="59">
        <v>0</v>
      </c>
      <c r="G910" s="59">
        <v>0</v>
      </c>
      <c r="H910" s="59">
        <v>431327</v>
      </c>
      <c r="I910" s="59">
        <v>-431327</v>
      </c>
      <c r="J910" s="59">
        <v>0</v>
      </c>
      <c r="K910" s="59">
        <v>47363</v>
      </c>
      <c r="L910" s="59">
        <v>-47363</v>
      </c>
      <c r="M910" s="59">
        <v>0</v>
      </c>
      <c r="N910" s="59">
        <v>0</v>
      </c>
    </row>
    <row r="911" spans="1:14" ht="15" x14ac:dyDescent="0.3">
      <c r="A911" s="53" t="s">
        <v>265</v>
      </c>
      <c r="B911" s="53" t="s">
        <v>53</v>
      </c>
      <c r="C911" s="59">
        <v>247271</v>
      </c>
      <c r="D911" s="59">
        <v>-1883</v>
      </c>
      <c r="E911" s="59">
        <v>0</v>
      </c>
      <c r="F911" s="59">
        <v>0</v>
      </c>
      <c r="G911" s="59">
        <v>0</v>
      </c>
      <c r="H911" s="59">
        <v>245388</v>
      </c>
      <c r="I911" s="59">
        <v>-245388</v>
      </c>
      <c r="J911" s="59">
        <v>0</v>
      </c>
      <c r="K911" s="59">
        <v>0</v>
      </c>
      <c r="L911" s="59">
        <v>0</v>
      </c>
      <c r="M911" s="59">
        <v>0</v>
      </c>
      <c r="N911" s="59">
        <v>0</v>
      </c>
    </row>
    <row r="912" spans="1:14" ht="15" x14ac:dyDescent="0.3">
      <c r="A912" s="53" t="s">
        <v>265</v>
      </c>
      <c r="B912" s="53" t="s">
        <v>54</v>
      </c>
      <c r="C912" s="59">
        <v>242053</v>
      </c>
      <c r="D912" s="59">
        <v>-322</v>
      </c>
      <c r="E912" s="59">
        <v>0</v>
      </c>
      <c r="F912" s="59">
        <v>0</v>
      </c>
      <c r="G912" s="59">
        <v>0</v>
      </c>
      <c r="H912" s="59">
        <v>241731</v>
      </c>
      <c r="I912" s="59">
        <v>-241731</v>
      </c>
      <c r="J912" s="59">
        <v>0</v>
      </c>
      <c r="K912" s="59">
        <v>0</v>
      </c>
      <c r="L912" s="59">
        <v>0</v>
      </c>
      <c r="M912" s="59">
        <v>0</v>
      </c>
      <c r="N912" s="59">
        <v>0</v>
      </c>
    </row>
    <row r="913" spans="1:14" ht="15" x14ac:dyDescent="0.3">
      <c r="A913" s="53" t="s">
        <v>265</v>
      </c>
      <c r="B913" s="53" t="s">
        <v>55</v>
      </c>
      <c r="C913" s="59">
        <v>72415</v>
      </c>
      <c r="D913" s="59">
        <v>-212</v>
      </c>
      <c r="E913" s="59">
        <v>0</v>
      </c>
      <c r="F913" s="59">
        <v>0</v>
      </c>
      <c r="G913" s="59">
        <v>0</v>
      </c>
      <c r="H913" s="59">
        <v>72203</v>
      </c>
      <c r="I913" s="59">
        <v>-72203</v>
      </c>
      <c r="J913" s="59">
        <v>0</v>
      </c>
      <c r="K913" s="59">
        <v>0</v>
      </c>
      <c r="L913" s="59">
        <v>0</v>
      </c>
      <c r="M913" s="59">
        <v>0</v>
      </c>
      <c r="N913" s="59">
        <v>0</v>
      </c>
    </row>
    <row r="914" spans="1:14" ht="15" x14ac:dyDescent="0.3">
      <c r="A914" s="53" t="s">
        <v>264</v>
      </c>
      <c r="B914" s="53" t="s">
        <v>52</v>
      </c>
      <c r="C914" s="59">
        <v>0</v>
      </c>
      <c r="D914" s="59">
        <v>0</v>
      </c>
      <c r="E914" s="59">
        <v>0</v>
      </c>
      <c r="F914" s="59">
        <v>0</v>
      </c>
      <c r="G914" s="59">
        <v>0</v>
      </c>
      <c r="H914" s="59">
        <v>0</v>
      </c>
      <c r="I914" s="59">
        <v>0</v>
      </c>
      <c r="J914" s="59">
        <v>0</v>
      </c>
      <c r="K914" s="59">
        <v>9126</v>
      </c>
      <c r="L914" s="59">
        <v>-9126</v>
      </c>
      <c r="M914" s="59">
        <v>0</v>
      </c>
      <c r="N914" s="59">
        <v>0</v>
      </c>
    </row>
    <row r="915" spans="1:14" ht="15" x14ac:dyDescent="0.3">
      <c r="A915" s="53" t="s">
        <v>264</v>
      </c>
      <c r="B915" s="53" t="s">
        <v>54</v>
      </c>
      <c r="C915" s="59">
        <v>48365</v>
      </c>
      <c r="D915" s="59">
        <v>0</v>
      </c>
      <c r="E915" s="59">
        <v>0</v>
      </c>
      <c r="F915" s="59">
        <v>0</v>
      </c>
      <c r="G915" s="59">
        <v>0</v>
      </c>
      <c r="H915" s="59">
        <v>48365</v>
      </c>
      <c r="I915" s="59">
        <v>-48365</v>
      </c>
      <c r="J915" s="59">
        <v>0</v>
      </c>
      <c r="K915" s="59">
        <v>135</v>
      </c>
      <c r="L915" s="59">
        <v>-135</v>
      </c>
      <c r="M915" s="59">
        <v>0</v>
      </c>
      <c r="N915" s="59">
        <v>0</v>
      </c>
    </row>
    <row r="916" spans="1:14" ht="15" x14ac:dyDescent="0.3">
      <c r="A916" s="53" t="s">
        <v>264</v>
      </c>
      <c r="B916" s="53" t="s">
        <v>55</v>
      </c>
      <c r="C916" s="59">
        <v>150036</v>
      </c>
      <c r="D916" s="59">
        <v>-20776</v>
      </c>
      <c r="E916" s="59">
        <v>0</v>
      </c>
      <c r="F916" s="59">
        <v>0</v>
      </c>
      <c r="G916" s="59">
        <v>0</v>
      </c>
      <c r="H916" s="59">
        <v>129260</v>
      </c>
      <c r="I916" s="59">
        <v>-129260</v>
      </c>
      <c r="J916" s="59">
        <v>0</v>
      </c>
      <c r="K916" s="59">
        <v>6030</v>
      </c>
      <c r="L916" s="59">
        <v>-6030</v>
      </c>
      <c r="M916" s="59">
        <v>0</v>
      </c>
      <c r="N916" s="59">
        <v>0</v>
      </c>
    </row>
    <row r="917" spans="1:14" ht="15" x14ac:dyDescent="0.3">
      <c r="A917" s="53" t="s">
        <v>264</v>
      </c>
      <c r="B917" s="53" t="s">
        <v>56</v>
      </c>
      <c r="C917" s="59">
        <v>81648</v>
      </c>
      <c r="D917" s="59">
        <v>-4054</v>
      </c>
      <c r="E917" s="59">
        <v>0</v>
      </c>
      <c r="F917" s="59">
        <v>0</v>
      </c>
      <c r="G917" s="59">
        <v>0</v>
      </c>
      <c r="H917" s="59">
        <v>77594</v>
      </c>
      <c r="I917" s="59">
        <v>-77594</v>
      </c>
      <c r="J917" s="59">
        <v>0</v>
      </c>
      <c r="K917" s="59">
        <v>5630</v>
      </c>
      <c r="L917" s="59">
        <v>-5630</v>
      </c>
      <c r="M917" s="59">
        <v>0</v>
      </c>
      <c r="N917" s="59">
        <v>0</v>
      </c>
    </row>
    <row r="918" spans="1:14" ht="15" x14ac:dyDescent="0.3">
      <c r="A918" s="53" t="s">
        <v>264</v>
      </c>
      <c r="B918" s="53" t="s">
        <v>57</v>
      </c>
      <c r="C918" s="59">
        <v>34040</v>
      </c>
      <c r="D918" s="59">
        <v>-1908</v>
      </c>
      <c r="E918" s="59">
        <v>0</v>
      </c>
      <c r="F918" s="59">
        <v>0</v>
      </c>
      <c r="G918" s="59">
        <v>0</v>
      </c>
      <c r="H918" s="59">
        <v>32132</v>
      </c>
      <c r="I918" s="59">
        <v>-32132</v>
      </c>
      <c r="J918" s="59">
        <v>0</v>
      </c>
      <c r="K918" s="59">
        <v>9695</v>
      </c>
      <c r="L918" s="59">
        <v>-9695</v>
      </c>
      <c r="M918" s="59">
        <v>0</v>
      </c>
      <c r="N918" s="59">
        <v>0</v>
      </c>
    </row>
    <row r="919" spans="1:14" ht="15" x14ac:dyDescent="0.3">
      <c r="A919" s="53" t="s">
        <v>264</v>
      </c>
      <c r="B919" s="53" t="s">
        <v>58</v>
      </c>
      <c r="C919" s="59">
        <v>30222</v>
      </c>
      <c r="D919" s="59">
        <v>-3805</v>
      </c>
      <c r="E919" s="59">
        <v>0</v>
      </c>
      <c r="F919" s="59">
        <v>0</v>
      </c>
      <c r="G919" s="59">
        <v>0</v>
      </c>
      <c r="H919" s="59">
        <v>26417</v>
      </c>
      <c r="I919" s="59">
        <v>-26417</v>
      </c>
      <c r="J919" s="59">
        <v>0</v>
      </c>
      <c r="K919" s="59">
        <v>4846</v>
      </c>
      <c r="L919" s="59">
        <v>-4846</v>
      </c>
      <c r="M919" s="59">
        <v>0</v>
      </c>
      <c r="N919" s="59">
        <v>0</v>
      </c>
    </row>
    <row r="920" spans="1:14" ht="15" x14ac:dyDescent="0.3">
      <c r="A920" s="53" t="s">
        <v>372</v>
      </c>
      <c r="B920" s="53" t="s">
        <v>42</v>
      </c>
      <c r="C920" s="59">
        <v>5870</v>
      </c>
      <c r="D920" s="59">
        <v>-5870</v>
      </c>
      <c r="E920" s="59">
        <v>0</v>
      </c>
      <c r="F920" s="59">
        <v>0</v>
      </c>
      <c r="G920" s="59">
        <v>0</v>
      </c>
      <c r="H920" s="59">
        <v>0</v>
      </c>
      <c r="I920" s="59">
        <v>0</v>
      </c>
      <c r="J920" s="59">
        <v>0</v>
      </c>
      <c r="K920" s="59">
        <v>0</v>
      </c>
      <c r="L920" s="59">
        <v>0</v>
      </c>
      <c r="M920" s="59">
        <v>0</v>
      </c>
      <c r="N920" s="59">
        <v>0</v>
      </c>
    </row>
    <row r="921" spans="1:14" ht="15" x14ac:dyDescent="0.3">
      <c r="A921" s="53" t="s">
        <v>372</v>
      </c>
      <c r="B921" s="53" t="s">
        <v>43</v>
      </c>
      <c r="C921" s="59">
        <v>1676675</v>
      </c>
      <c r="D921" s="59">
        <v>-19910</v>
      </c>
      <c r="E921" s="59">
        <v>0</v>
      </c>
      <c r="F921" s="59">
        <v>0</v>
      </c>
      <c r="G921" s="59">
        <v>0</v>
      </c>
      <c r="H921" s="59">
        <v>1656765</v>
      </c>
      <c r="I921" s="59">
        <v>-1480782</v>
      </c>
      <c r="J921" s="59">
        <v>175983</v>
      </c>
      <c r="K921" s="59">
        <v>32178</v>
      </c>
      <c r="L921" s="59">
        <v>-30021</v>
      </c>
      <c r="M921" s="59">
        <v>2157</v>
      </c>
      <c r="N921" s="59">
        <v>173826</v>
      </c>
    </row>
    <row r="922" spans="1:14" ht="15" x14ac:dyDescent="0.3">
      <c r="A922" s="53" t="s">
        <v>372</v>
      </c>
      <c r="B922" s="53" t="s">
        <v>44</v>
      </c>
      <c r="C922" s="59">
        <v>1592756</v>
      </c>
      <c r="D922" s="59">
        <v>-42632</v>
      </c>
      <c r="E922" s="59">
        <v>0</v>
      </c>
      <c r="F922" s="59">
        <v>0</v>
      </c>
      <c r="G922" s="59">
        <v>0</v>
      </c>
      <c r="H922" s="59">
        <v>1550124</v>
      </c>
      <c r="I922" s="59">
        <v>-1376323</v>
      </c>
      <c r="J922" s="59">
        <v>173801</v>
      </c>
      <c r="K922" s="59">
        <v>0</v>
      </c>
      <c r="L922" s="59">
        <v>0</v>
      </c>
      <c r="M922" s="59">
        <v>0</v>
      </c>
      <c r="N922" s="59">
        <v>173801</v>
      </c>
    </row>
    <row r="923" spans="1:14" ht="15" x14ac:dyDescent="0.3">
      <c r="A923" s="53" t="s">
        <v>372</v>
      </c>
      <c r="B923" s="53" t="s">
        <v>45</v>
      </c>
      <c r="C923" s="59">
        <v>1246005</v>
      </c>
      <c r="D923" s="59">
        <v>-1968</v>
      </c>
      <c r="E923" s="59">
        <v>0</v>
      </c>
      <c r="F923" s="59">
        <v>0</v>
      </c>
      <c r="G923" s="59">
        <v>0</v>
      </c>
      <c r="H923" s="59">
        <v>1244037</v>
      </c>
      <c r="I923" s="59">
        <v>-1244037</v>
      </c>
      <c r="J923" s="59">
        <v>0</v>
      </c>
      <c r="K923" s="59">
        <v>0</v>
      </c>
      <c r="L923" s="59">
        <v>0</v>
      </c>
      <c r="M923" s="59">
        <v>0</v>
      </c>
      <c r="N923" s="59">
        <v>0</v>
      </c>
    </row>
    <row r="924" spans="1:14" ht="15" x14ac:dyDescent="0.3">
      <c r="A924" s="53" t="s">
        <v>372</v>
      </c>
      <c r="B924" s="53" t="s">
        <v>46</v>
      </c>
      <c r="C924" s="59">
        <v>1939056</v>
      </c>
      <c r="D924" s="59">
        <v>-629486</v>
      </c>
      <c r="E924" s="59">
        <v>0</v>
      </c>
      <c r="F924" s="59">
        <v>0</v>
      </c>
      <c r="G924" s="59">
        <v>0</v>
      </c>
      <c r="H924" s="59">
        <v>1309570</v>
      </c>
      <c r="I924" s="59">
        <v>-1309570</v>
      </c>
      <c r="J924" s="59">
        <v>0</v>
      </c>
      <c r="K924" s="59">
        <v>618692</v>
      </c>
      <c r="L924" s="59">
        <v>-618692</v>
      </c>
      <c r="M924" s="59">
        <v>0</v>
      </c>
      <c r="N924" s="59">
        <v>0</v>
      </c>
    </row>
    <row r="925" spans="1:14" ht="15" x14ac:dyDescent="0.3">
      <c r="A925" s="53" t="s">
        <v>372</v>
      </c>
      <c r="B925" s="53" t="s">
        <v>47</v>
      </c>
      <c r="C925" s="59">
        <v>1963647</v>
      </c>
      <c r="D925" s="59">
        <v>-512494</v>
      </c>
      <c r="E925" s="59">
        <v>0</v>
      </c>
      <c r="F925" s="59">
        <v>0</v>
      </c>
      <c r="G925" s="59">
        <v>0</v>
      </c>
      <c r="H925" s="59">
        <v>1451153</v>
      </c>
      <c r="I925" s="59">
        <v>-1451153</v>
      </c>
      <c r="J925" s="59">
        <v>0</v>
      </c>
      <c r="K925" s="59">
        <v>511232</v>
      </c>
      <c r="L925" s="59">
        <v>-511232</v>
      </c>
      <c r="M925" s="59">
        <v>0</v>
      </c>
      <c r="N925" s="59">
        <v>0</v>
      </c>
    </row>
    <row r="926" spans="1:14" ht="15" x14ac:dyDescent="0.3">
      <c r="A926" s="53" t="s">
        <v>372</v>
      </c>
      <c r="B926" s="53" t="s">
        <v>48</v>
      </c>
      <c r="C926" s="59">
        <v>2099460</v>
      </c>
      <c r="D926" s="59">
        <v>-424261</v>
      </c>
      <c r="E926" s="59">
        <v>0</v>
      </c>
      <c r="F926" s="59">
        <v>0</v>
      </c>
      <c r="G926" s="59">
        <v>0</v>
      </c>
      <c r="H926" s="59">
        <v>1675199</v>
      </c>
      <c r="I926" s="59">
        <v>-1675199</v>
      </c>
      <c r="J926" s="59">
        <v>0</v>
      </c>
      <c r="K926" s="59">
        <v>818310</v>
      </c>
      <c r="L926" s="59">
        <v>-816980</v>
      </c>
      <c r="M926" s="59">
        <v>1330</v>
      </c>
      <c r="N926" s="59">
        <v>-1330</v>
      </c>
    </row>
    <row r="927" spans="1:14" ht="15" x14ac:dyDescent="0.3">
      <c r="A927" s="53" t="s">
        <v>372</v>
      </c>
      <c r="B927" s="53" t="s">
        <v>49</v>
      </c>
      <c r="C927" s="59">
        <v>1784749</v>
      </c>
      <c r="D927" s="59">
        <v>-3995</v>
      </c>
      <c r="E927" s="59">
        <v>0</v>
      </c>
      <c r="F927" s="59">
        <v>0</v>
      </c>
      <c r="G927" s="59">
        <v>0</v>
      </c>
      <c r="H927" s="59">
        <v>1780754</v>
      </c>
      <c r="I927" s="59">
        <v>-1780754</v>
      </c>
      <c r="J927" s="59">
        <v>0</v>
      </c>
      <c r="K927" s="59">
        <v>537444</v>
      </c>
      <c r="L927" s="59">
        <v>-537444</v>
      </c>
      <c r="M927" s="59">
        <v>0</v>
      </c>
      <c r="N927" s="59">
        <v>0</v>
      </c>
    </row>
    <row r="928" spans="1:14" ht="15" x14ac:dyDescent="0.3">
      <c r="A928" s="53" t="s">
        <v>372</v>
      </c>
      <c r="B928" s="53" t="s">
        <v>50</v>
      </c>
      <c r="C928" s="59">
        <v>1602234</v>
      </c>
      <c r="D928" s="59">
        <v>-2898</v>
      </c>
      <c r="E928" s="59">
        <v>0</v>
      </c>
      <c r="F928" s="59">
        <v>0</v>
      </c>
      <c r="G928" s="59">
        <v>0</v>
      </c>
      <c r="H928" s="59">
        <v>1599336</v>
      </c>
      <c r="I928" s="59">
        <v>-1599336</v>
      </c>
      <c r="J928" s="59">
        <v>0</v>
      </c>
      <c r="K928" s="59">
        <v>249906</v>
      </c>
      <c r="L928" s="59">
        <v>-249906</v>
      </c>
      <c r="M928" s="59">
        <v>0</v>
      </c>
      <c r="N928" s="59">
        <v>0</v>
      </c>
    </row>
    <row r="929" spans="1:14" ht="15" x14ac:dyDescent="0.3">
      <c r="A929" s="53" t="s">
        <v>372</v>
      </c>
      <c r="B929" s="53" t="s">
        <v>51</v>
      </c>
      <c r="C929" s="59">
        <v>1529703</v>
      </c>
      <c r="D929" s="59">
        <v>-6577</v>
      </c>
      <c r="E929" s="59">
        <v>0</v>
      </c>
      <c r="F929" s="59">
        <v>0</v>
      </c>
      <c r="G929" s="59">
        <v>0</v>
      </c>
      <c r="H929" s="59">
        <v>1523126</v>
      </c>
      <c r="I929" s="59">
        <v>-1523126</v>
      </c>
      <c r="J929" s="59">
        <v>0</v>
      </c>
      <c r="K929" s="59">
        <v>330310</v>
      </c>
      <c r="L929" s="59">
        <v>-330310</v>
      </c>
      <c r="M929" s="59">
        <v>0</v>
      </c>
      <c r="N929" s="59">
        <v>0</v>
      </c>
    </row>
    <row r="930" spans="1:14" ht="15" x14ac:dyDescent="0.3">
      <c r="A930" s="53" t="s">
        <v>372</v>
      </c>
      <c r="B930" s="53" t="s">
        <v>52</v>
      </c>
      <c r="C930" s="59">
        <v>1546055</v>
      </c>
      <c r="D930" s="59">
        <v>17183</v>
      </c>
      <c r="E930" s="59">
        <v>0</v>
      </c>
      <c r="F930" s="59">
        <v>0</v>
      </c>
      <c r="G930" s="59">
        <v>0</v>
      </c>
      <c r="H930" s="59">
        <v>1563238</v>
      </c>
      <c r="I930" s="59">
        <v>-1563238</v>
      </c>
      <c r="J930" s="59">
        <v>0</v>
      </c>
      <c r="K930" s="59">
        <v>210330</v>
      </c>
      <c r="L930" s="59">
        <v>-210330</v>
      </c>
      <c r="M930" s="59">
        <v>0</v>
      </c>
      <c r="N930" s="59">
        <v>0</v>
      </c>
    </row>
    <row r="931" spans="1:14" ht="15" x14ac:dyDescent="0.3">
      <c r="A931" s="53" t="s">
        <v>372</v>
      </c>
      <c r="B931" s="53" t="s">
        <v>53</v>
      </c>
      <c r="C931" s="59">
        <v>1051734</v>
      </c>
      <c r="D931" s="59">
        <v>-43071</v>
      </c>
      <c r="E931" s="59">
        <v>0</v>
      </c>
      <c r="F931" s="59">
        <v>0</v>
      </c>
      <c r="G931" s="59">
        <v>0</v>
      </c>
      <c r="H931" s="59">
        <v>1008663</v>
      </c>
      <c r="I931" s="59">
        <v>-1008663</v>
      </c>
      <c r="J931" s="59">
        <v>0</v>
      </c>
      <c r="K931" s="59">
        <v>36375</v>
      </c>
      <c r="L931" s="59">
        <v>-36375</v>
      </c>
      <c r="M931" s="59">
        <v>0</v>
      </c>
      <c r="N931" s="59">
        <v>0</v>
      </c>
    </row>
    <row r="932" spans="1:14" ht="15" x14ac:dyDescent="0.3">
      <c r="A932" s="53" t="s">
        <v>372</v>
      </c>
      <c r="B932" s="53" t="s">
        <v>54</v>
      </c>
      <c r="C932" s="59">
        <v>846601</v>
      </c>
      <c r="D932" s="59">
        <v>-21390</v>
      </c>
      <c r="E932" s="59">
        <v>0</v>
      </c>
      <c r="F932" s="59">
        <v>0</v>
      </c>
      <c r="G932" s="59">
        <v>0</v>
      </c>
      <c r="H932" s="59">
        <v>825211</v>
      </c>
      <c r="I932" s="59">
        <v>-825211</v>
      </c>
      <c r="J932" s="59">
        <v>0</v>
      </c>
      <c r="K932" s="59">
        <v>28626</v>
      </c>
      <c r="L932" s="59">
        <v>-28626</v>
      </c>
      <c r="M932" s="59">
        <v>0</v>
      </c>
      <c r="N932" s="59">
        <v>0</v>
      </c>
    </row>
    <row r="933" spans="1:14" ht="15" x14ac:dyDescent="0.3">
      <c r="A933" s="53" t="s">
        <v>372</v>
      </c>
      <c r="B933" s="53" t="s">
        <v>55</v>
      </c>
      <c r="C933" s="59">
        <v>726353</v>
      </c>
      <c r="D933" s="59">
        <v>-9657</v>
      </c>
      <c r="E933" s="59">
        <v>0</v>
      </c>
      <c r="F933" s="59">
        <v>0</v>
      </c>
      <c r="G933" s="59">
        <v>0</v>
      </c>
      <c r="H933" s="59">
        <v>716696</v>
      </c>
      <c r="I933" s="59">
        <v>-716696</v>
      </c>
      <c r="J933" s="59">
        <v>0</v>
      </c>
      <c r="K933" s="59">
        <v>7289</v>
      </c>
      <c r="L933" s="59">
        <v>-7289</v>
      </c>
      <c r="M933" s="59">
        <v>0</v>
      </c>
      <c r="N933" s="59">
        <v>0</v>
      </c>
    </row>
    <row r="934" spans="1:14" ht="15" x14ac:dyDescent="0.3">
      <c r="A934" s="53" t="s">
        <v>263</v>
      </c>
      <c r="B934" s="53" t="s">
        <v>49</v>
      </c>
      <c r="C934" s="59">
        <v>20259</v>
      </c>
      <c r="D934" s="59">
        <v>-729</v>
      </c>
      <c r="E934" s="59">
        <v>0</v>
      </c>
      <c r="F934" s="59">
        <v>0</v>
      </c>
      <c r="G934" s="59">
        <v>0</v>
      </c>
      <c r="H934" s="59">
        <v>19530</v>
      </c>
      <c r="I934" s="59">
        <v>-19530</v>
      </c>
      <c r="J934" s="59">
        <v>0</v>
      </c>
      <c r="K934" s="59">
        <v>0</v>
      </c>
      <c r="L934" s="59">
        <v>0</v>
      </c>
      <c r="M934" s="59">
        <v>0</v>
      </c>
      <c r="N934" s="59">
        <v>0</v>
      </c>
    </row>
    <row r="935" spans="1:14" ht="15" x14ac:dyDescent="0.3">
      <c r="A935" s="53" t="s">
        <v>263</v>
      </c>
      <c r="B935" s="53" t="s">
        <v>50</v>
      </c>
      <c r="C935" s="59">
        <v>3758</v>
      </c>
      <c r="D935" s="59">
        <v>0</v>
      </c>
      <c r="E935" s="59">
        <v>0</v>
      </c>
      <c r="F935" s="59">
        <v>0</v>
      </c>
      <c r="G935" s="59">
        <v>0</v>
      </c>
      <c r="H935" s="59">
        <v>3758</v>
      </c>
      <c r="I935" s="59">
        <v>-3758</v>
      </c>
      <c r="J935" s="59">
        <v>0</v>
      </c>
      <c r="K935" s="59">
        <v>0</v>
      </c>
      <c r="L935" s="59">
        <v>0</v>
      </c>
      <c r="M935" s="59">
        <v>0</v>
      </c>
      <c r="N935" s="59">
        <v>0</v>
      </c>
    </row>
    <row r="936" spans="1:14" ht="15" x14ac:dyDescent="0.3">
      <c r="A936" s="53" t="s">
        <v>263</v>
      </c>
      <c r="B936" s="53" t="s">
        <v>52</v>
      </c>
      <c r="C936" s="59">
        <v>346</v>
      </c>
      <c r="D936" s="59">
        <v>0</v>
      </c>
      <c r="E936" s="59">
        <v>0</v>
      </c>
      <c r="F936" s="59">
        <v>0</v>
      </c>
      <c r="G936" s="59">
        <v>0</v>
      </c>
      <c r="H936" s="59">
        <v>346</v>
      </c>
      <c r="I936" s="59">
        <v>-346</v>
      </c>
      <c r="J936" s="59">
        <v>0</v>
      </c>
      <c r="K936" s="59">
        <v>0</v>
      </c>
      <c r="L936" s="59">
        <v>0</v>
      </c>
      <c r="M936" s="59">
        <v>0</v>
      </c>
      <c r="N936" s="59">
        <v>0</v>
      </c>
    </row>
    <row r="937" spans="1:14" ht="15" x14ac:dyDescent="0.3">
      <c r="A937" s="53" t="s">
        <v>263</v>
      </c>
      <c r="B937" s="53" t="s">
        <v>53</v>
      </c>
      <c r="C937" s="59">
        <v>6966</v>
      </c>
      <c r="D937" s="59">
        <v>0</v>
      </c>
      <c r="E937" s="59">
        <v>0</v>
      </c>
      <c r="F937" s="59">
        <v>0</v>
      </c>
      <c r="G937" s="59">
        <v>0</v>
      </c>
      <c r="H937" s="59">
        <v>6966</v>
      </c>
      <c r="I937" s="59">
        <v>-6966</v>
      </c>
      <c r="J937" s="59">
        <v>0</v>
      </c>
      <c r="K937" s="59">
        <v>0</v>
      </c>
      <c r="L937" s="59">
        <v>0</v>
      </c>
      <c r="M937" s="59">
        <v>0</v>
      </c>
      <c r="N937" s="59">
        <v>0</v>
      </c>
    </row>
    <row r="938" spans="1:14" ht="15" x14ac:dyDescent="0.3">
      <c r="A938" s="53" t="s">
        <v>373</v>
      </c>
      <c r="B938" s="53" t="s">
        <v>39</v>
      </c>
      <c r="C938" s="59">
        <v>16207118</v>
      </c>
      <c r="D938" s="59">
        <v>-54634</v>
      </c>
      <c r="E938" s="59">
        <v>0</v>
      </c>
      <c r="F938" s="59">
        <v>0</v>
      </c>
      <c r="G938" s="59">
        <v>0</v>
      </c>
      <c r="H938" s="59">
        <v>16152484</v>
      </c>
      <c r="I938" s="59">
        <v>-13025656</v>
      </c>
      <c r="J938" s="59">
        <v>3126828</v>
      </c>
      <c r="K938" s="59">
        <v>0</v>
      </c>
      <c r="L938" s="59">
        <v>0</v>
      </c>
      <c r="M938" s="59">
        <v>0</v>
      </c>
      <c r="N938" s="59">
        <v>3126828</v>
      </c>
    </row>
    <row r="939" spans="1:14" ht="15" x14ac:dyDescent="0.3">
      <c r="A939" s="53" t="s">
        <v>373</v>
      </c>
      <c r="B939" s="53" t="s">
        <v>40</v>
      </c>
      <c r="C939" s="59">
        <v>16627661</v>
      </c>
      <c r="D939" s="59">
        <v>-79792</v>
      </c>
      <c r="E939" s="59">
        <v>0</v>
      </c>
      <c r="F939" s="59">
        <v>0</v>
      </c>
      <c r="G939" s="59">
        <v>0</v>
      </c>
      <c r="H939" s="59">
        <v>16547869</v>
      </c>
      <c r="I939" s="59">
        <v>-13812414</v>
      </c>
      <c r="J939" s="59">
        <v>2735455</v>
      </c>
      <c r="K939" s="59">
        <v>5</v>
      </c>
      <c r="L939" s="59">
        <v>-1</v>
      </c>
      <c r="M939" s="59">
        <v>4</v>
      </c>
      <c r="N939" s="59">
        <v>2735451</v>
      </c>
    </row>
    <row r="940" spans="1:14" ht="15" x14ac:dyDescent="0.3">
      <c r="A940" s="53" t="s">
        <v>373</v>
      </c>
      <c r="B940" s="53" t="s">
        <v>41</v>
      </c>
      <c r="C940" s="59">
        <v>17073247</v>
      </c>
      <c r="D940" s="59">
        <v>-83106</v>
      </c>
      <c r="E940" s="59">
        <v>0</v>
      </c>
      <c r="F940" s="59">
        <v>0</v>
      </c>
      <c r="G940" s="59">
        <v>0</v>
      </c>
      <c r="H940" s="59">
        <v>16990141</v>
      </c>
      <c r="I940" s="59">
        <v>-14707605</v>
      </c>
      <c r="J940" s="59">
        <v>2282536</v>
      </c>
      <c r="K940" s="59">
        <v>0</v>
      </c>
      <c r="L940" s="59">
        <v>0</v>
      </c>
      <c r="M940" s="59">
        <v>0</v>
      </c>
      <c r="N940" s="59">
        <v>2282536</v>
      </c>
    </row>
    <row r="941" spans="1:14" ht="15" x14ac:dyDescent="0.3">
      <c r="A941" s="53" t="s">
        <v>373</v>
      </c>
      <c r="B941" s="53" t="s">
        <v>42</v>
      </c>
      <c r="C941" s="59">
        <v>16693649</v>
      </c>
      <c r="D941" s="59">
        <v>-288358</v>
      </c>
      <c r="E941" s="59">
        <v>0</v>
      </c>
      <c r="F941" s="59">
        <v>0</v>
      </c>
      <c r="G941" s="59">
        <v>0</v>
      </c>
      <c r="H941" s="59">
        <v>16405291</v>
      </c>
      <c r="I941" s="59">
        <v>-14589752</v>
      </c>
      <c r="J941" s="59">
        <v>1815539</v>
      </c>
      <c r="K941" s="59">
        <v>0</v>
      </c>
      <c r="L941" s="59">
        <v>0</v>
      </c>
      <c r="M941" s="59">
        <v>0</v>
      </c>
      <c r="N941" s="59">
        <v>1815539</v>
      </c>
    </row>
    <row r="942" spans="1:14" ht="15" x14ac:dyDescent="0.3">
      <c r="A942" s="53" t="s">
        <v>373</v>
      </c>
      <c r="B942" s="53" t="s">
        <v>43</v>
      </c>
      <c r="C942" s="59">
        <v>15797289</v>
      </c>
      <c r="D942" s="59">
        <v>-256597</v>
      </c>
      <c r="E942" s="59">
        <v>0</v>
      </c>
      <c r="F942" s="59">
        <v>0</v>
      </c>
      <c r="G942" s="59">
        <v>0</v>
      </c>
      <c r="H942" s="59">
        <v>15540692</v>
      </c>
      <c r="I942" s="59">
        <v>-14149028</v>
      </c>
      <c r="J942" s="59">
        <v>1391664</v>
      </c>
      <c r="K942" s="59">
        <v>0</v>
      </c>
      <c r="L942" s="59">
        <v>0</v>
      </c>
      <c r="M942" s="59">
        <v>0</v>
      </c>
      <c r="N942" s="59">
        <v>1391664</v>
      </c>
    </row>
    <row r="943" spans="1:14" ht="15" x14ac:dyDescent="0.3">
      <c r="A943" s="53" t="s">
        <v>373</v>
      </c>
      <c r="B943" s="53" t="s">
        <v>44</v>
      </c>
      <c r="C943" s="59">
        <v>16867825</v>
      </c>
      <c r="D943" s="59">
        <v>-401482</v>
      </c>
      <c r="E943" s="59">
        <v>0</v>
      </c>
      <c r="F943" s="59">
        <v>0</v>
      </c>
      <c r="G943" s="59">
        <v>0</v>
      </c>
      <c r="H943" s="59">
        <v>16466343</v>
      </c>
      <c r="I943" s="59">
        <v>-15476282</v>
      </c>
      <c r="J943" s="59">
        <v>990061</v>
      </c>
      <c r="K943" s="59">
        <v>0</v>
      </c>
      <c r="L943" s="59">
        <v>0</v>
      </c>
      <c r="M943" s="59">
        <v>0</v>
      </c>
      <c r="N943" s="59">
        <v>990061</v>
      </c>
    </row>
    <row r="944" spans="1:14" ht="15" x14ac:dyDescent="0.3">
      <c r="A944" s="53" t="s">
        <v>373</v>
      </c>
      <c r="B944" s="53" t="s">
        <v>45</v>
      </c>
      <c r="C944" s="59">
        <v>16354783</v>
      </c>
      <c r="D944" s="59">
        <v>-209387</v>
      </c>
      <c r="E944" s="59">
        <v>0</v>
      </c>
      <c r="F944" s="59">
        <v>0</v>
      </c>
      <c r="G944" s="59">
        <v>0</v>
      </c>
      <c r="H944" s="59">
        <v>16145396</v>
      </c>
      <c r="I944" s="59">
        <v>-16145396</v>
      </c>
      <c r="J944" s="59">
        <v>0</v>
      </c>
      <c r="K944" s="59">
        <v>182770</v>
      </c>
      <c r="L944" s="59">
        <v>-2252</v>
      </c>
      <c r="M944" s="59">
        <v>180518</v>
      </c>
      <c r="N944" s="59">
        <v>-180518</v>
      </c>
    </row>
    <row r="945" spans="1:14" ht="15" x14ac:dyDescent="0.3">
      <c r="A945" s="53" t="s">
        <v>373</v>
      </c>
      <c r="B945" s="53" t="s">
        <v>46</v>
      </c>
      <c r="C945" s="59">
        <v>17213214</v>
      </c>
      <c r="D945" s="59">
        <v>-34364</v>
      </c>
      <c r="E945" s="59">
        <v>0</v>
      </c>
      <c r="F945" s="59">
        <v>0</v>
      </c>
      <c r="G945" s="59">
        <v>0</v>
      </c>
      <c r="H945" s="59">
        <v>17178850</v>
      </c>
      <c r="I945" s="59">
        <v>-17178850</v>
      </c>
      <c r="J945" s="59">
        <v>0</v>
      </c>
      <c r="K945" s="59">
        <v>0</v>
      </c>
      <c r="L945" s="59">
        <v>0</v>
      </c>
      <c r="M945" s="59">
        <v>0</v>
      </c>
      <c r="N945" s="59">
        <v>0</v>
      </c>
    </row>
    <row r="946" spans="1:14" ht="15" x14ac:dyDescent="0.3">
      <c r="A946" s="53" t="s">
        <v>373</v>
      </c>
      <c r="B946" s="53" t="s">
        <v>47</v>
      </c>
      <c r="C946" s="59">
        <v>17074329</v>
      </c>
      <c r="D946" s="59">
        <v>-64070</v>
      </c>
      <c r="E946" s="59">
        <v>0</v>
      </c>
      <c r="F946" s="59">
        <v>0</v>
      </c>
      <c r="G946" s="59">
        <v>0</v>
      </c>
      <c r="H946" s="59">
        <v>17010259</v>
      </c>
      <c r="I946" s="59">
        <v>-17010259</v>
      </c>
      <c r="J946" s="59">
        <v>0</v>
      </c>
      <c r="K946" s="59">
        <v>0</v>
      </c>
      <c r="L946" s="59">
        <v>0</v>
      </c>
      <c r="M946" s="59">
        <v>0</v>
      </c>
      <c r="N946" s="59">
        <v>0</v>
      </c>
    </row>
    <row r="947" spans="1:14" ht="15" x14ac:dyDescent="0.3">
      <c r="A947" s="53" t="s">
        <v>373</v>
      </c>
      <c r="B947" s="53" t="s">
        <v>48</v>
      </c>
      <c r="C947" s="59">
        <v>18590847</v>
      </c>
      <c r="D947" s="59">
        <v>-3260</v>
      </c>
      <c r="E947" s="59">
        <v>0</v>
      </c>
      <c r="F947" s="59">
        <v>0</v>
      </c>
      <c r="G947" s="59">
        <v>0</v>
      </c>
      <c r="H947" s="59">
        <v>18587587</v>
      </c>
      <c r="I947" s="59">
        <v>-18587587</v>
      </c>
      <c r="J947" s="59">
        <v>0</v>
      </c>
      <c r="K947" s="59">
        <v>290709</v>
      </c>
      <c r="L947" s="59">
        <v>-284043</v>
      </c>
      <c r="M947" s="59">
        <v>6666</v>
      </c>
      <c r="N947" s="59">
        <v>-6666</v>
      </c>
    </row>
    <row r="948" spans="1:14" ht="15" x14ac:dyDescent="0.3">
      <c r="A948" s="53" t="s">
        <v>373</v>
      </c>
      <c r="B948" s="53" t="s">
        <v>49</v>
      </c>
      <c r="C948" s="59">
        <v>16066606</v>
      </c>
      <c r="D948" s="59">
        <v>-28500</v>
      </c>
      <c r="E948" s="59">
        <v>0</v>
      </c>
      <c r="F948" s="59">
        <v>0</v>
      </c>
      <c r="G948" s="59">
        <v>0</v>
      </c>
      <c r="H948" s="59">
        <v>16038106</v>
      </c>
      <c r="I948" s="59">
        <v>-16038106</v>
      </c>
      <c r="J948" s="59">
        <v>0</v>
      </c>
      <c r="K948" s="59">
        <v>488975</v>
      </c>
      <c r="L948" s="59">
        <v>-487057</v>
      </c>
      <c r="M948" s="59">
        <v>1918</v>
      </c>
      <c r="N948" s="59">
        <v>-1918</v>
      </c>
    </row>
    <row r="949" spans="1:14" ht="15" x14ac:dyDescent="0.3">
      <c r="A949" s="53" t="s">
        <v>373</v>
      </c>
      <c r="B949" s="53" t="s">
        <v>50</v>
      </c>
      <c r="C949" s="59">
        <v>14379123</v>
      </c>
      <c r="D949" s="59">
        <v>-91931</v>
      </c>
      <c r="E949" s="59">
        <v>0</v>
      </c>
      <c r="F949" s="59">
        <v>0</v>
      </c>
      <c r="G949" s="59">
        <v>0</v>
      </c>
      <c r="H949" s="59">
        <v>14287192</v>
      </c>
      <c r="I949" s="59">
        <v>-14287192</v>
      </c>
      <c r="J949" s="59">
        <v>0</v>
      </c>
      <c r="K949" s="59">
        <v>111664</v>
      </c>
      <c r="L949" s="59">
        <v>-111537</v>
      </c>
      <c r="M949" s="59">
        <v>127</v>
      </c>
      <c r="N949" s="59">
        <v>-127</v>
      </c>
    </row>
    <row r="950" spans="1:14" ht="15" x14ac:dyDescent="0.3">
      <c r="A950" s="53" t="s">
        <v>373</v>
      </c>
      <c r="B950" s="53" t="s">
        <v>51</v>
      </c>
      <c r="C950" s="59">
        <v>11722943</v>
      </c>
      <c r="D950" s="59">
        <v>-13075</v>
      </c>
      <c r="E950" s="59">
        <v>0</v>
      </c>
      <c r="F950" s="59">
        <v>0</v>
      </c>
      <c r="G950" s="59">
        <v>0</v>
      </c>
      <c r="H950" s="59">
        <v>11709868</v>
      </c>
      <c r="I950" s="59">
        <v>-11709868</v>
      </c>
      <c r="J950" s="59">
        <v>0</v>
      </c>
      <c r="K950" s="59">
        <v>1237169</v>
      </c>
      <c r="L950" s="59">
        <v>-1236569</v>
      </c>
      <c r="M950" s="59">
        <v>600</v>
      </c>
      <c r="N950" s="59">
        <v>-600</v>
      </c>
    </row>
    <row r="951" spans="1:14" ht="15" x14ac:dyDescent="0.3">
      <c r="A951" s="53" t="s">
        <v>373</v>
      </c>
      <c r="B951" s="53" t="s">
        <v>52</v>
      </c>
      <c r="C951" s="59">
        <v>10103377</v>
      </c>
      <c r="D951" s="59">
        <v>-367130</v>
      </c>
      <c r="E951" s="59">
        <v>0</v>
      </c>
      <c r="F951" s="59">
        <v>0</v>
      </c>
      <c r="G951" s="59">
        <v>0</v>
      </c>
      <c r="H951" s="59">
        <v>9736247</v>
      </c>
      <c r="I951" s="59">
        <v>-9736247</v>
      </c>
      <c r="J951" s="59">
        <v>0</v>
      </c>
      <c r="K951" s="59">
        <v>455586</v>
      </c>
      <c r="L951" s="59">
        <v>-455586</v>
      </c>
      <c r="M951" s="59">
        <v>0</v>
      </c>
      <c r="N951" s="59">
        <v>0</v>
      </c>
    </row>
    <row r="952" spans="1:14" ht="15" x14ac:dyDescent="0.3">
      <c r="A952" s="53" t="s">
        <v>373</v>
      </c>
      <c r="B952" s="53" t="s">
        <v>53</v>
      </c>
      <c r="C952" s="59">
        <v>8006742</v>
      </c>
      <c r="D952" s="59">
        <v>-268054</v>
      </c>
      <c r="E952" s="59">
        <v>0</v>
      </c>
      <c r="F952" s="59">
        <v>0</v>
      </c>
      <c r="G952" s="59">
        <v>0</v>
      </c>
      <c r="H952" s="59">
        <v>7738688</v>
      </c>
      <c r="I952" s="59">
        <v>-7738688</v>
      </c>
      <c r="J952" s="59">
        <v>0</v>
      </c>
      <c r="K952" s="59">
        <v>134545</v>
      </c>
      <c r="L952" s="59">
        <v>-134545</v>
      </c>
      <c r="M952" s="59">
        <v>0</v>
      </c>
      <c r="N952" s="59">
        <v>0</v>
      </c>
    </row>
    <row r="953" spans="1:14" ht="15" x14ac:dyDescent="0.3">
      <c r="A953" s="53" t="s">
        <v>373</v>
      </c>
      <c r="B953" s="53" t="s">
        <v>54</v>
      </c>
      <c r="C953" s="59">
        <v>6550594</v>
      </c>
      <c r="D953" s="59">
        <v>-1078571</v>
      </c>
      <c r="E953" s="59">
        <v>0</v>
      </c>
      <c r="F953" s="59">
        <v>0</v>
      </c>
      <c r="G953" s="59">
        <v>0</v>
      </c>
      <c r="H953" s="59">
        <v>5472023</v>
      </c>
      <c r="I953" s="59">
        <v>-5472023</v>
      </c>
      <c r="J953" s="59">
        <v>0</v>
      </c>
      <c r="K953" s="59">
        <v>226798</v>
      </c>
      <c r="L953" s="59">
        <v>-226798</v>
      </c>
      <c r="M953" s="59">
        <v>0</v>
      </c>
      <c r="N953" s="59">
        <v>0</v>
      </c>
    </row>
    <row r="954" spans="1:14" ht="15" x14ac:dyDescent="0.3">
      <c r="A954" s="53" t="s">
        <v>373</v>
      </c>
      <c r="B954" s="53" t="s">
        <v>55</v>
      </c>
      <c r="C954" s="59">
        <v>4179728</v>
      </c>
      <c r="D954" s="59">
        <v>-496671</v>
      </c>
      <c r="E954" s="59">
        <v>0</v>
      </c>
      <c r="F954" s="59">
        <v>0</v>
      </c>
      <c r="G954" s="59">
        <v>0</v>
      </c>
      <c r="H954" s="59">
        <v>3683057</v>
      </c>
      <c r="I954" s="59">
        <v>-3683057</v>
      </c>
      <c r="J954" s="59">
        <v>0</v>
      </c>
      <c r="K954" s="59">
        <v>253939</v>
      </c>
      <c r="L954" s="59">
        <v>-253939</v>
      </c>
      <c r="M954" s="59">
        <v>0</v>
      </c>
      <c r="N954" s="59">
        <v>0</v>
      </c>
    </row>
    <row r="955" spans="1:14" ht="15" x14ac:dyDescent="0.3">
      <c r="A955" s="53" t="s">
        <v>373</v>
      </c>
      <c r="B955" s="53" t="s">
        <v>56</v>
      </c>
      <c r="C955" s="59">
        <v>2460301.42</v>
      </c>
      <c r="D955" s="59">
        <v>-95889</v>
      </c>
      <c r="E955" s="59">
        <v>0</v>
      </c>
      <c r="F955" s="59">
        <v>0</v>
      </c>
      <c r="G955" s="59">
        <v>0</v>
      </c>
      <c r="H955" s="59">
        <v>2364412</v>
      </c>
      <c r="I955" s="59">
        <v>-2364412</v>
      </c>
      <c r="J955" s="59">
        <v>0</v>
      </c>
      <c r="K955" s="59">
        <v>185342.22</v>
      </c>
      <c r="L955" s="59">
        <v>-185342.22</v>
      </c>
      <c r="M955" s="59">
        <v>0</v>
      </c>
      <c r="N955" s="59">
        <v>0</v>
      </c>
    </row>
    <row r="956" spans="1:14" ht="15" x14ac:dyDescent="0.3">
      <c r="A956" s="53" t="s">
        <v>373</v>
      </c>
      <c r="B956" s="53" t="s">
        <v>57</v>
      </c>
      <c r="C956" s="59">
        <v>1843580</v>
      </c>
      <c r="D956" s="59">
        <v>-9521</v>
      </c>
      <c r="E956" s="59">
        <v>0</v>
      </c>
      <c r="F956" s="59">
        <v>0</v>
      </c>
      <c r="G956" s="59">
        <v>0</v>
      </c>
      <c r="H956" s="59">
        <v>1834059</v>
      </c>
      <c r="I956" s="59">
        <v>-1834059</v>
      </c>
      <c r="J956" s="59">
        <v>0</v>
      </c>
      <c r="K956" s="59">
        <v>182380</v>
      </c>
      <c r="L956" s="59">
        <v>-182380</v>
      </c>
      <c r="M956" s="59">
        <v>0</v>
      </c>
      <c r="N956" s="59">
        <v>0</v>
      </c>
    </row>
    <row r="957" spans="1:14" ht="15" x14ac:dyDescent="0.3">
      <c r="A957" s="53" t="s">
        <v>373</v>
      </c>
      <c r="B957" s="53" t="s">
        <v>58</v>
      </c>
      <c r="C957" s="59">
        <v>1706856</v>
      </c>
      <c r="D957" s="59">
        <v>-271410</v>
      </c>
      <c r="E957" s="59">
        <v>0</v>
      </c>
      <c r="F957" s="59">
        <v>0</v>
      </c>
      <c r="G957" s="59">
        <v>0</v>
      </c>
      <c r="H957" s="59">
        <v>1435446</v>
      </c>
      <c r="I957" s="59">
        <v>-1435446</v>
      </c>
      <c r="J957" s="59">
        <v>0</v>
      </c>
      <c r="K957" s="59">
        <v>143253</v>
      </c>
      <c r="L957" s="59">
        <v>-143253</v>
      </c>
      <c r="M957" s="59">
        <v>0</v>
      </c>
      <c r="N957" s="59">
        <v>0</v>
      </c>
    </row>
    <row r="958" spans="1:14" ht="15" x14ac:dyDescent="0.3">
      <c r="A958" s="53" t="s">
        <v>373</v>
      </c>
      <c r="B958" s="53" t="s">
        <v>59</v>
      </c>
      <c r="C958" s="59">
        <v>273541</v>
      </c>
      <c r="D958" s="59">
        <v>-6712</v>
      </c>
      <c r="E958" s="59">
        <v>0</v>
      </c>
      <c r="F958" s="59">
        <v>0</v>
      </c>
      <c r="G958" s="59">
        <v>0</v>
      </c>
      <c r="H958" s="59">
        <v>266829</v>
      </c>
      <c r="I958" s="59">
        <v>-266829</v>
      </c>
      <c r="J958" s="59">
        <v>0</v>
      </c>
      <c r="K958" s="59">
        <v>140410</v>
      </c>
      <c r="L958" s="59">
        <v>-140410</v>
      </c>
      <c r="M958" s="59">
        <v>0</v>
      </c>
      <c r="N958" s="59">
        <v>0</v>
      </c>
    </row>
    <row r="959" spans="1:14" ht="15" x14ac:dyDescent="0.3">
      <c r="A959" s="53" t="s">
        <v>373</v>
      </c>
      <c r="B959" s="53" t="s">
        <v>60</v>
      </c>
      <c r="C959" s="59">
        <v>0</v>
      </c>
      <c r="D959" s="59">
        <v>0</v>
      </c>
      <c r="E959" s="59">
        <v>0</v>
      </c>
      <c r="F959" s="59">
        <v>0</v>
      </c>
      <c r="G959" s="59">
        <v>0</v>
      </c>
      <c r="H959" s="59">
        <v>0</v>
      </c>
      <c r="I959" s="59">
        <v>0</v>
      </c>
      <c r="J959" s="59">
        <v>0</v>
      </c>
      <c r="K959" s="59">
        <v>12408</v>
      </c>
      <c r="L959" s="59">
        <v>-12408</v>
      </c>
      <c r="M959" s="59">
        <v>0</v>
      </c>
      <c r="N959" s="59">
        <v>0</v>
      </c>
    </row>
    <row r="960" spans="1:14" ht="15" x14ac:dyDescent="0.3">
      <c r="A960" s="53" t="s">
        <v>373</v>
      </c>
      <c r="B960" s="53" t="s">
        <v>89</v>
      </c>
      <c r="C960" s="59">
        <v>0</v>
      </c>
      <c r="D960" s="59">
        <v>0</v>
      </c>
      <c r="E960" s="59">
        <v>0</v>
      </c>
      <c r="F960" s="59">
        <v>0</v>
      </c>
      <c r="G960" s="59">
        <v>0</v>
      </c>
      <c r="H960" s="59">
        <v>0</v>
      </c>
      <c r="I960" s="59">
        <v>0</v>
      </c>
      <c r="J960" s="59">
        <v>0</v>
      </c>
      <c r="K960" s="59">
        <v>2913</v>
      </c>
      <c r="L960" s="59">
        <v>-2913</v>
      </c>
      <c r="M960" s="59">
        <v>0</v>
      </c>
      <c r="N960" s="59">
        <v>0</v>
      </c>
    </row>
    <row r="961" spans="1:14" ht="15" x14ac:dyDescent="0.3">
      <c r="A961" s="53" t="s">
        <v>262</v>
      </c>
      <c r="B961" s="53" t="s">
        <v>70</v>
      </c>
      <c r="C961" s="59">
        <v>3805786</v>
      </c>
      <c r="D961" s="59">
        <v>-35921</v>
      </c>
      <c r="E961" s="59">
        <v>0</v>
      </c>
      <c r="F961" s="59">
        <v>0</v>
      </c>
      <c r="G961" s="59">
        <v>0</v>
      </c>
      <c r="H961" s="59">
        <v>3769865</v>
      </c>
      <c r="I961" s="59">
        <v>-1953055</v>
      </c>
      <c r="J961" s="59">
        <v>1816810</v>
      </c>
      <c r="K961" s="59">
        <v>0</v>
      </c>
      <c r="L961" s="59">
        <v>0</v>
      </c>
      <c r="M961" s="59">
        <v>0</v>
      </c>
      <c r="N961" s="59">
        <v>1816810</v>
      </c>
    </row>
    <row r="962" spans="1:14" ht="15" x14ac:dyDescent="0.3">
      <c r="A962" s="53" t="s">
        <v>262</v>
      </c>
      <c r="B962" s="53" t="s">
        <v>71</v>
      </c>
      <c r="C962" s="59">
        <v>16504627</v>
      </c>
      <c r="D962" s="59">
        <v>-199257</v>
      </c>
      <c r="E962" s="59">
        <v>0</v>
      </c>
      <c r="F962" s="59">
        <v>0</v>
      </c>
      <c r="G962" s="59">
        <v>0</v>
      </c>
      <c r="H962" s="59">
        <v>16305370</v>
      </c>
      <c r="I962" s="59">
        <v>-12354318</v>
      </c>
      <c r="J962" s="59">
        <v>3951052</v>
      </c>
      <c r="K962" s="59">
        <v>0</v>
      </c>
      <c r="L962" s="59">
        <v>0</v>
      </c>
      <c r="M962" s="59">
        <v>0</v>
      </c>
      <c r="N962" s="59">
        <v>3951052</v>
      </c>
    </row>
    <row r="963" spans="1:14" ht="15" x14ac:dyDescent="0.3">
      <c r="A963" s="53" t="s">
        <v>261</v>
      </c>
      <c r="B963" s="53" t="s">
        <v>43</v>
      </c>
      <c r="C963" s="59">
        <v>24047</v>
      </c>
      <c r="D963" s="59">
        <v>-286</v>
      </c>
      <c r="E963" s="59">
        <v>0</v>
      </c>
      <c r="F963" s="59">
        <v>0</v>
      </c>
      <c r="G963" s="59">
        <v>0</v>
      </c>
      <c r="H963" s="59">
        <v>23761</v>
      </c>
      <c r="I963" s="59">
        <v>-22690</v>
      </c>
      <c r="J963" s="59">
        <v>1071</v>
      </c>
      <c r="K963" s="59">
        <v>0</v>
      </c>
      <c r="L963" s="59">
        <v>0</v>
      </c>
      <c r="M963" s="59">
        <v>0</v>
      </c>
      <c r="N963" s="59">
        <v>1071</v>
      </c>
    </row>
    <row r="964" spans="1:14" ht="15" x14ac:dyDescent="0.3">
      <c r="A964" s="53" t="s">
        <v>261</v>
      </c>
      <c r="B964" s="53" t="s">
        <v>44</v>
      </c>
      <c r="C964" s="59">
        <v>3950</v>
      </c>
      <c r="D964" s="59">
        <v>0</v>
      </c>
      <c r="E964" s="59">
        <v>0</v>
      </c>
      <c r="F964" s="59">
        <v>0</v>
      </c>
      <c r="G964" s="59">
        <v>0</v>
      </c>
      <c r="H964" s="59">
        <v>3950</v>
      </c>
      <c r="I964" s="59">
        <v>-3950</v>
      </c>
      <c r="J964" s="59">
        <v>0</v>
      </c>
      <c r="K964" s="59">
        <v>0</v>
      </c>
      <c r="L964" s="59">
        <v>0</v>
      </c>
      <c r="M964" s="59">
        <v>0</v>
      </c>
      <c r="N964" s="59">
        <v>0</v>
      </c>
    </row>
    <row r="965" spans="1:14" ht="15" x14ac:dyDescent="0.3">
      <c r="A965" s="53" t="s">
        <v>261</v>
      </c>
      <c r="B965" s="53" t="s">
        <v>45</v>
      </c>
      <c r="C965" s="59">
        <v>7119</v>
      </c>
      <c r="D965" s="59">
        <v>0</v>
      </c>
      <c r="E965" s="59">
        <v>0</v>
      </c>
      <c r="F965" s="59">
        <v>0</v>
      </c>
      <c r="G965" s="59">
        <v>0</v>
      </c>
      <c r="H965" s="59">
        <v>7119</v>
      </c>
      <c r="I965" s="59">
        <v>-7119</v>
      </c>
      <c r="J965" s="59">
        <v>0</v>
      </c>
      <c r="K965" s="59">
        <v>0</v>
      </c>
      <c r="L965" s="59">
        <v>0</v>
      </c>
      <c r="M965" s="59">
        <v>0</v>
      </c>
      <c r="N965" s="59">
        <v>0</v>
      </c>
    </row>
    <row r="966" spans="1:14" ht="15" x14ac:dyDescent="0.3">
      <c r="A966" s="53" t="s">
        <v>261</v>
      </c>
      <c r="B966" s="53" t="s">
        <v>46</v>
      </c>
      <c r="C966" s="59">
        <v>1082</v>
      </c>
      <c r="D966" s="59">
        <v>0</v>
      </c>
      <c r="E966" s="59">
        <v>0</v>
      </c>
      <c r="F966" s="59">
        <v>0</v>
      </c>
      <c r="G966" s="59">
        <v>0</v>
      </c>
      <c r="H966" s="59">
        <v>1082</v>
      </c>
      <c r="I966" s="59">
        <v>-1082</v>
      </c>
      <c r="J966" s="59">
        <v>0</v>
      </c>
      <c r="K966" s="59">
        <v>0</v>
      </c>
      <c r="L966" s="59">
        <v>0</v>
      </c>
      <c r="M966" s="59">
        <v>0</v>
      </c>
      <c r="N966" s="59">
        <v>0</v>
      </c>
    </row>
    <row r="967" spans="1:14" ht="15" x14ac:dyDescent="0.3">
      <c r="A967" s="53" t="s">
        <v>261</v>
      </c>
      <c r="B967" s="53" t="s">
        <v>47</v>
      </c>
      <c r="C967" s="59">
        <v>1047</v>
      </c>
      <c r="D967" s="59">
        <v>0</v>
      </c>
      <c r="E967" s="59">
        <v>0</v>
      </c>
      <c r="F967" s="59">
        <v>0</v>
      </c>
      <c r="G967" s="59">
        <v>0</v>
      </c>
      <c r="H967" s="59">
        <v>1047</v>
      </c>
      <c r="I967" s="59">
        <v>-1047</v>
      </c>
      <c r="J967" s="59">
        <v>0</v>
      </c>
      <c r="K967" s="59">
        <v>0</v>
      </c>
      <c r="L967" s="59">
        <v>0</v>
      </c>
      <c r="M967" s="59">
        <v>0</v>
      </c>
      <c r="N967" s="59">
        <v>0</v>
      </c>
    </row>
    <row r="968" spans="1:14" ht="15" x14ac:dyDescent="0.3">
      <c r="A968" s="53" t="s">
        <v>260</v>
      </c>
      <c r="B968" s="53" t="s">
        <v>40</v>
      </c>
      <c r="C968" s="59">
        <v>75011</v>
      </c>
      <c r="D968" s="59">
        <v>-75011</v>
      </c>
      <c r="E968" s="59">
        <v>0</v>
      </c>
      <c r="F968" s="59">
        <v>0</v>
      </c>
      <c r="G968" s="59">
        <v>0</v>
      </c>
      <c r="H968" s="59">
        <v>0</v>
      </c>
      <c r="I968" s="59">
        <v>0</v>
      </c>
      <c r="J968" s="59">
        <v>0</v>
      </c>
      <c r="K968" s="59">
        <v>0</v>
      </c>
      <c r="L968" s="59">
        <v>0</v>
      </c>
      <c r="M968" s="59">
        <v>0</v>
      </c>
      <c r="N968" s="59">
        <v>0</v>
      </c>
    </row>
    <row r="969" spans="1:14" ht="15" x14ac:dyDescent="0.3">
      <c r="A969" s="53" t="s">
        <v>260</v>
      </c>
      <c r="B969" s="53" t="s">
        <v>41</v>
      </c>
      <c r="C969" s="59">
        <v>65378</v>
      </c>
      <c r="D969" s="59">
        <v>-327</v>
      </c>
      <c r="E969" s="59">
        <v>0</v>
      </c>
      <c r="F969" s="59">
        <v>0</v>
      </c>
      <c r="G969" s="59">
        <v>0</v>
      </c>
      <c r="H969" s="59">
        <v>65051</v>
      </c>
      <c r="I969" s="59">
        <v>-63255</v>
      </c>
      <c r="J969" s="59">
        <v>1796</v>
      </c>
      <c r="K969" s="59">
        <v>0</v>
      </c>
      <c r="L969" s="59">
        <v>0</v>
      </c>
      <c r="M969" s="59">
        <v>0</v>
      </c>
      <c r="N969" s="59">
        <v>1796</v>
      </c>
    </row>
    <row r="970" spans="1:14" ht="15" x14ac:dyDescent="0.3">
      <c r="A970" s="53" t="s">
        <v>260</v>
      </c>
      <c r="B970" s="53" t="s">
        <v>42</v>
      </c>
      <c r="C970" s="59">
        <v>3617450</v>
      </c>
      <c r="D970" s="59">
        <v>-186247</v>
      </c>
      <c r="E970" s="59">
        <v>0</v>
      </c>
      <c r="F970" s="59">
        <v>0</v>
      </c>
      <c r="G970" s="59">
        <v>0</v>
      </c>
      <c r="H970" s="59">
        <v>3431203</v>
      </c>
      <c r="I970" s="59">
        <v>-3273018</v>
      </c>
      <c r="J970" s="59">
        <v>158185</v>
      </c>
      <c r="K970" s="59">
        <v>0</v>
      </c>
      <c r="L970" s="59">
        <v>0</v>
      </c>
      <c r="M970" s="59">
        <v>0</v>
      </c>
      <c r="N970" s="59">
        <v>158185</v>
      </c>
    </row>
    <row r="971" spans="1:14" ht="15" x14ac:dyDescent="0.3">
      <c r="A971" s="53" t="s">
        <v>260</v>
      </c>
      <c r="B971" s="53" t="s">
        <v>43</v>
      </c>
      <c r="C971" s="59">
        <v>3431438</v>
      </c>
      <c r="D971" s="59">
        <v>-183584</v>
      </c>
      <c r="E971" s="59">
        <v>0</v>
      </c>
      <c r="F971" s="59">
        <v>0</v>
      </c>
      <c r="G971" s="59">
        <v>0</v>
      </c>
      <c r="H971" s="59">
        <v>3247854</v>
      </c>
      <c r="I971" s="59">
        <v>-3128316</v>
      </c>
      <c r="J971" s="59">
        <v>119538</v>
      </c>
      <c r="K971" s="59">
        <v>0</v>
      </c>
      <c r="L971" s="59">
        <v>0</v>
      </c>
      <c r="M971" s="59">
        <v>0</v>
      </c>
      <c r="N971" s="59">
        <v>119538</v>
      </c>
    </row>
    <row r="972" spans="1:14" ht="15" x14ac:dyDescent="0.3">
      <c r="A972" s="53" t="s">
        <v>260</v>
      </c>
      <c r="B972" s="53" t="s">
        <v>44</v>
      </c>
      <c r="C972" s="59">
        <v>3018053</v>
      </c>
      <c r="D972" s="59">
        <v>-156651</v>
      </c>
      <c r="E972" s="59">
        <v>0</v>
      </c>
      <c r="F972" s="59">
        <v>0</v>
      </c>
      <c r="G972" s="59">
        <v>0</v>
      </c>
      <c r="H972" s="59">
        <v>2861402</v>
      </c>
      <c r="I972" s="59">
        <v>-2768647</v>
      </c>
      <c r="J972" s="59">
        <v>92755</v>
      </c>
      <c r="K972" s="59">
        <v>0</v>
      </c>
      <c r="L972" s="59">
        <v>0</v>
      </c>
      <c r="M972" s="59">
        <v>0</v>
      </c>
      <c r="N972" s="59">
        <v>92755</v>
      </c>
    </row>
    <row r="973" spans="1:14" ht="15" x14ac:dyDescent="0.3">
      <c r="A973" s="53" t="s">
        <v>260</v>
      </c>
      <c r="B973" s="53" t="s">
        <v>45</v>
      </c>
      <c r="C973" s="59">
        <v>2106675</v>
      </c>
      <c r="D973" s="59">
        <v>-96791</v>
      </c>
      <c r="E973" s="59">
        <v>0</v>
      </c>
      <c r="F973" s="59">
        <v>0</v>
      </c>
      <c r="G973" s="59">
        <v>0</v>
      </c>
      <c r="H973" s="59">
        <v>2009884</v>
      </c>
      <c r="I973" s="59">
        <v>-1993510</v>
      </c>
      <c r="J973" s="59">
        <v>16374</v>
      </c>
      <c r="K973" s="59">
        <v>0</v>
      </c>
      <c r="L973" s="59">
        <v>0</v>
      </c>
      <c r="M973" s="59">
        <v>0</v>
      </c>
      <c r="N973" s="59">
        <v>16374</v>
      </c>
    </row>
    <row r="974" spans="1:14" ht="15" x14ac:dyDescent="0.3">
      <c r="A974" s="53" t="s">
        <v>259</v>
      </c>
      <c r="B974" s="53" t="s">
        <v>382</v>
      </c>
      <c r="C974" s="59">
        <v>82455</v>
      </c>
      <c r="D974" s="59">
        <v>0</v>
      </c>
      <c r="E974" s="59">
        <v>0</v>
      </c>
      <c r="F974" s="59">
        <v>0</v>
      </c>
      <c r="G974" s="59">
        <v>0</v>
      </c>
      <c r="H974" s="59">
        <v>82455</v>
      </c>
      <c r="I974" s="59">
        <v>0</v>
      </c>
      <c r="J974" s="59">
        <v>82455</v>
      </c>
      <c r="K974" s="59">
        <v>0</v>
      </c>
      <c r="L974" s="59">
        <v>0</v>
      </c>
      <c r="M974" s="59">
        <v>0</v>
      </c>
      <c r="N974" s="59">
        <v>82455</v>
      </c>
    </row>
    <row r="975" spans="1:14" ht="15" x14ac:dyDescent="0.3">
      <c r="A975" s="53" t="s">
        <v>259</v>
      </c>
      <c r="B975" s="53" t="s">
        <v>383</v>
      </c>
      <c r="C975" s="59">
        <v>77253</v>
      </c>
      <c r="D975" s="59">
        <v>0</v>
      </c>
      <c r="E975" s="59">
        <v>0</v>
      </c>
      <c r="F975" s="59">
        <v>0</v>
      </c>
      <c r="G975" s="59">
        <v>0</v>
      </c>
      <c r="H975" s="59">
        <v>77253</v>
      </c>
      <c r="I975" s="59">
        <v>-1000</v>
      </c>
      <c r="J975" s="59">
        <v>76253</v>
      </c>
      <c r="K975" s="59">
        <v>0</v>
      </c>
      <c r="L975" s="59">
        <v>0</v>
      </c>
      <c r="M975" s="59">
        <v>0</v>
      </c>
      <c r="N975" s="59">
        <v>76253</v>
      </c>
    </row>
    <row r="976" spans="1:14" ht="15" x14ac:dyDescent="0.3">
      <c r="A976" s="53" t="s">
        <v>259</v>
      </c>
      <c r="B976" s="53" t="s">
        <v>363</v>
      </c>
      <c r="C976" s="59">
        <v>76083</v>
      </c>
      <c r="D976" s="59">
        <v>0</v>
      </c>
      <c r="E976" s="59">
        <v>0</v>
      </c>
      <c r="F976" s="59">
        <v>0</v>
      </c>
      <c r="G976" s="59">
        <v>0</v>
      </c>
      <c r="H976" s="59">
        <v>76083</v>
      </c>
      <c r="I976" s="59">
        <v>-1000</v>
      </c>
      <c r="J976" s="59">
        <v>75083</v>
      </c>
      <c r="K976" s="59">
        <v>0</v>
      </c>
      <c r="L976" s="59">
        <v>0</v>
      </c>
      <c r="M976" s="59">
        <v>0</v>
      </c>
      <c r="N976" s="59">
        <v>75083</v>
      </c>
    </row>
    <row r="977" spans="1:14" ht="15" x14ac:dyDescent="0.3">
      <c r="A977" s="53" t="s">
        <v>259</v>
      </c>
      <c r="B977" s="53" t="s">
        <v>361</v>
      </c>
      <c r="C977" s="59">
        <v>92716</v>
      </c>
      <c r="D977" s="59">
        <v>-20008</v>
      </c>
      <c r="E977" s="59">
        <v>0</v>
      </c>
      <c r="F977" s="59">
        <v>0</v>
      </c>
      <c r="G977" s="59">
        <v>0</v>
      </c>
      <c r="H977" s="59">
        <v>72708</v>
      </c>
      <c r="I977" s="59">
        <v>-1000</v>
      </c>
      <c r="J977" s="59">
        <v>71708</v>
      </c>
      <c r="K977" s="59">
        <v>0</v>
      </c>
      <c r="L977" s="59">
        <v>0</v>
      </c>
      <c r="M977" s="59">
        <v>0</v>
      </c>
      <c r="N977" s="59">
        <v>71708</v>
      </c>
    </row>
    <row r="978" spans="1:14" ht="15" x14ac:dyDescent="0.3">
      <c r="A978" s="53" t="s">
        <v>259</v>
      </c>
      <c r="B978" s="53" t="s">
        <v>355</v>
      </c>
      <c r="C978" s="59">
        <v>24675</v>
      </c>
      <c r="D978" s="59">
        <v>0</v>
      </c>
      <c r="E978" s="59">
        <v>0</v>
      </c>
      <c r="F978" s="59">
        <v>0</v>
      </c>
      <c r="G978" s="59">
        <v>0</v>
      </c>
      <c r="H978" s="59">
        <v>24675</v>
      </c>
      <c r="I978" s="59">
        <v>-1000</v>
      </c>
      <c r="J978" s="59">
        <v>23675</v>
      </c>
      <c r="K978" s="59">
        <v>0</v>
      </c>
      <c r="L978" s="59">
        <v>0</v>
      </c>
      <c r="M978" s="59">
        <v>0</v>
      </c>
      <c r="N978" s="59">
        <v>23675</v>
      </c>
    </row>
    <row r="979" spans="1:14" ht="15" x14ac:dyDescent="0.3">
      <c r="A979" s="53" t="s">
        <v>259</v>
      </c>
      <c r="B979" s="53" t="s">
        <v>64</v>
      </c>
      <c r="C979" s="59">
        <v>74680</v>
      </c>
      <c r="D979" s="59">
        <v>0</v>
      </c>
      <c r="E979" s="59">
        <v>0</v>
      </c>
      <c r="F979" s="59">
        <v>0</v>
      </c>
      <c r="G979" s="59">
        <v>0</v>
      </c>
      <c r="H979" s="59">
        <v>74680</v>
      </c>
      <c r="I979" s="59">
        <v>-1000</v>
      </c>
      <c r="J979" s="59">
        <v>73680</v>
      </c>
      <c r="K979" s="59">
        <v>0</v>
      </c>
      <c r="L979" s="59">
        <v>0</v>
      </c>
      <c r="M979" s="59">
        <v>0</v>
      </c>
      <c r="N979" s="59">
        <v>73680</v>
      </c>
    </row>
    <row r="980" spans="1:14" ht="15" x14ac:dyDescent="0.3">
      <c r="A980" s="53" t="s">
        <v>259</v>
      </c>
      <c r="B980" s="53" t="s">
        <v>65</v>
      </c>
      <c r="C980" s="59">
        <v>114153</v>
      </c>
      <c r="D980" s="59">
        <v>0</v>
      </c>
      <c r="E980" s="59">
        <v>0</v>
      </c>
      <c r="F980" s="59">
        <v>0</v>
      </c>
      <c r="G980" s="59">
        <v>0</v>
      </c>
      <c r="H980" s="59">
        <v>114153</v>
      </c>
      <c r="I980" s="59">
        <v>-1000</v>
      </c>
      <c r="J980" s="59">
        <v>113153</v>
      </c>
      <c r="K980" s="59">
        <v>0</v>
      </c>
      <c r="L980" s="59">
        <v>0</v>
      </c>
      <c r="M980" s="59">
        <v>0</v>
      </c>
      <c r="N980" s="59">
        <v>113153</v>
      </c>
    </row>
    <row r="981" spans="1:14" ht="15" x14ac:dyDescent="0.3">
      <c r="A981" s="53" t="s">
        <v>259</v>
      </c>
      <c r="B981" s="53" t="s">
        <v>66</v>
      </c>
      <c r="C981" s="59">
        <v>161660</v>
      </c>
      <c r="D981" s="59">
        <v>-22127</v>
      </c>
      <c r="E981" s="59">
        <v>0</v>
      </c>
      <c r="F981" s="59">
        <v>0</v>
      </c>
      <c r="G981" s="59">
        <v>0</v>
      </c>
      <c r="H981" s="59">
        <v>139533</v>
      </c>
      <c r="I981" s="59">
        <v>-1000</v>
      </c>
      <c r="J981" s="59">
        <v>138533</v>
      </c>
      <c r="K981" s="59">
        <v>0</v>
      </c>
      <c r="L981" s="59">
        <v>0</v>
      </c>
      <c r="M981" s="59">
        <v>0</v>
      </c>
      <c r="N981" s="59">
        <v>138533</v>
      </c>
    </row>
    <row r="982" spans="1:14" ht="15" x14ac:dyDescent="0.3">
      <c r="A982" s="53" t="s">
        <v>259</v>
      </c>
      <c r="B982" s="53" t="s">
        <v>38</v>
      </c>
      <c r="C982" s="59">
        <v>168987</v>
      </c>
      <c r="D982" s="59">
        <v>-27379</v>
      </c>
      <c r="E982" s="59">
        <v>0</v>
      </c>
      <c r="F982" s="59">
        <v>0</v>
      </c>
      <c r="G982" s="59">
        <v>0</v>
      </c>
      <c r="H982" s="59">
        <v>141608</v>
      </c>
      <c r="I982" s="59">
        <v>-46317</v>
      </c>
      <c r="J982" s="59">
        <v>95291</v>
      </c>
      <c r="K982" s="59">
        <v>0</v>
      </c>
      <c r="L982" s="59">
        <v>0</v>
      </c>
      <c r="M982" s="59">
        <v>0</v>
      </c>
      <c r="N982" s="59">
        <v>95291</v>
      </c>
    </row>
    <row r="983" spans="1:14" ht="15" x14ac:dyDescent="0.3">
      <c r="A983" s="53" t="s">
        <v>259</v>
      </c>
      <c r="B983" s="53" t="s">
        <v>67</v>
      </c>
      <c r="C983" s="59">
        <v>233077</v>
      </c>
      <c r="D983" s="59">
        <v>-48648</v>
      </c>
      <c r="E983" s="59">
        <v>0</v>
      </c>
      <c r="F983" s="59">
        <v>0</v>
      </c>
      <c r="G983" s="59">
        <v>0</v>
      </c>
      <c r="H983" s="59">
        <v>184429</v>
      </c>
      <c r="I983" s="59">
        <v>-38472</v>
      </c>
      <c r="J983" s="59">
        <v>145957</v>
      </c>
      <c r="K983" s="59">
        <v>0</v>
      </c>
      <c r="L983" s="59">
        <v>0</v>
      </c>
      <c r="M983" s="59">
        <v>0</v>
      </c>
      <c r="N983" s="59">
        <v>145957</v>
      </c>
    </row>
    <row r="984" spans="1:14" ht="15" x14ac:dyDescent="0.3">
      <c r="A984" s="53" t="s">
        <v>259</v>
      </c>
      <c r="B984" s="53" t="s">
        <v>68</v>
      </c>
      <c r="C984" s="59">
        <v>1624030</v>
      </c>
      <c r="D984" s="59">
        <v>-34161</v>
      </c>
      <c r="E984" s="59">
        <v>0</v>
      </c>
      <c r="F984" s="59">
        <v>0</v>
      </c>
      <c r="G984" s="59">
        <v>0</v>
      </c>
      <c r="H984" s="59">
        <v>1589869</v>
      </c>
      <c r="I984" s="59">
        <v>-835468</v>
      </c>
      <c r="J984" s="59">
        <v>754401</v>
      </c>
      <c r="K984" s="59">
        <v>0</v>
      </c>
      <c r="L984" s="59">
        <v>0</v>
      </c>
      <c r="M984" s="59">
        <v>0</v>
      </c>
      <c r="N984" s="59">
        <v>754401</v>
      </c>
    </row>
    <row r="985" spans="1:14" ht="15" x14ac:dyDescent="0.3">
      <c r="A985" s="53" t="s">
        <v>259</v>
      </c>
      <c r="B985" s="53" t="s">
        <v>69</v>
      </c>
      <c r="C985" s="59">
        <v>1847225</v>
      </c>
      <c r="D985" s="59">
        <v>-5766</v>
      </c>
      <c r="E985" s="59">
        <v>0</v>
      </c>
      <c r="F985" s="59">
        <v>0</v>
      </c>
      <c r="G985" s="59">
        <v>0</v>
      </c>
      <c r="H985" s="59">
        <v>1841459</v>
      </c>
      <c r="I985" s="59">
        <v>-1214783</v>
      </c>
      <c r="J985" s="59">
        <v>626676</v>
      </c>
      <c r="K985" s="59">
        <v>0</v>
      </c>
      <c r="L985" s="59">
        <v>0</v>
      </c>
      <c r="M985" s="59">
        <v>0</v>
      </c>
      <c r="N985" s="59">
        <v>626676</v>
      </c>
    </row>
    <row r="986" spans="1:14" ht="15" x14ac:dyDescent="0.3">
      <c r="A986" s="53" t="s">
        <v>259</v>
      </c>
      <c r="B986" s="53" t="s">
        <v>70</v>
      </c>
      <c r="C986" s="59">
        <v>2763658</v>
      </c>
      <c r="D986" s="59">
        <v>-39217</v>
      </c>
      <c r="E986" s="59">
        <v>0</v>
      </c>
      <c r="F986" s="59">
        <v>0</v>
      </c>
      <c r="G986" s="59">
        <v>0</v>
      </c>
      <c r="H986" s="59">
        <v>2724441</v>
      </c>
      <c r="I986" s="59">
        <v>-1912990</v>
      </c>
      <c r="J986" s="59">
        <v>811451</v>
      </c>
      <c r="K986" s="59">
        <v>0</v>
      </c>
      <c r="L986" s="59">
        <v>0</v>
      </c>
      <c r="M986" s="59">
        <v>0</v>
      </c>
      <c r="N986" s="59">
        <v>811451</v>
      </c>
    </row>
    <row r="987" spans="1:14" ht="15" x14ac:dyDescent="0.3">
      <c r="A987" s="53" t="s">
        <v>259</v>
      </c>
      <c r="B987" s="53" t="s">
        <v>71</v>
      </c>
      <c r="C987" s="59">
        <v>25498311</v>
      </c>
      <c r="D987" s="59">
        <v>-324404</v>
      </c>
      <c r="E987" s="59">
        <v>0</v>
      </c>
      <c r="F987" s="59">
        <v>0</v>
      </c>
      <c r="G987" s="59">
        <v>0</v>
      </c>
      <c r="H987" s="59">
        <v>25173907</v>
      </c>
      <c r="I987" s="59">
        <v>-21266482</v>
      </c>
      <c r="J987" s="59">
        <v>3907425</v>
      </c>
      <c r="K987" s="59">
        <v>0</v>
      </c>
      <c r="L987" s="59">
        <v>0</v>
      </c>
      <c r="M987" s="59">
        <v>0</v>
      </c>
      <c r="N987" s="59">
        <v>3907425</v>
      </c>
    </row>
    <row r="988" spans="1:14" ht="15" x14ac:dyDescent="0.3">
      <c r="A988" s="53" t="s">
        <v>259</v>
      </c>
      <c r="B988" s="53" t="s">
        <v>39</v>
      </c>
      <c r="C988" s="59">
        <v>24009548</v>
      </c>
      <c r="D988" s="59">
        <v>-297996</v>
      </c>
      <c r="E988" s="59">
        <v>0</v>
      </c>
      <c r="F988" s="59">
        <v>0</v>
      </c>
      <c r="G988" s="59">
        <v>0</v>
      </c>
      <c r="H988" s="59">
        <v>23711552</v>
      </c>
      <c r="I988" s="59">
        <v>-20724878</v>
      </c>
      <c r="J988" s="59">
        <v>2986674</v>
      </c>
      <c r="K988" s="59">
        <v>0</v>
      </c>
      <c r="L988" s="59">
        <v>0</v>
      </c>
      <c r="M988" s="59">
        <v>0</v>
      </c>
      <c r="N988" s="59">
        <v>2986674</v>
      </c>
    </row>
    <row r="989" spans="1:14" ht="15" x14ac:dyDescent="0.3">
      <c r="A989" s="53" t="s">
        <v>259</v>
      </c>
      <c r="B989" s="53" t="s">
        <v>40</v>
      </c>
      <c r="C989" s="59">
        <v>18780951</v>
      </c>
      <c r="D989" s="59">
        <v>-287170</v>
      </c>
      <c r="E989" s="59">
        <v>0</v>
      </c>
      <c r="F989" s="59">
        <v>0</v>
      </c>
      <c r="G989" s="59">
        <v>0</v>
      </c>
      <c r="H989" s="59">
        <v>18493781</v>
      </c>
      <c r="I989" s="59">
        <v>-16223313</v>
      </c>
      <c r="J989" s="59">
        <v>2270468</v>
      </c>
      <c r="K989" s="59">
        <v>0</v>
      </c>
      <c r="L989" s="59">
        <v>0</v>
      </c>
      <c r="M989" s="59">
        <v>0</v>
      </c>
      <c r="N989" s="59">
        <v>2270468</v>
      </c>
    </row>
    <row r="990" spans="1:14" ht="15" x14ac:dyDescent="0.3">
      <c r="A990" s="53" t="s">
        <v>259</v>
      </c>
      <c r="B990" s="53" t="s">
        <v>41</v>
      </c>
      <c r="C990" s="59">
        <v>18187806</v>
      </c>
      <c r="D990" s="59">
        <v>-810087</v>
      </c>
      <c r="E990" s="59">
        <v>0</v>
      </c>
      <c r="F990" s="59">
        <v>0</v>
      </c>
      <c r="G990" s="59">
        <v>0</v>
      </c>
      <c r="H990" s="59">
        <v>17377719</v>
      </c>
      <c r="I990" s="59">
        <v>-15811250</v>
      </c>
      <c r="J990" s="59">
        <v>1566469</v>
      </c>
      <c r="K990" s="59">
        <v>1150</v>
      </c>
      <c r="L990" s="59">
        <v>0</v>
      </c>
      <c r="M990" s="59">
        <v>1150</v>
      </c>
      <c r="N990" s="59">
        <v>1565319</v>
      </c>
    </row>
    <row r="991" spans="1:14" ht="15" x14ac:dyDescent="0.3">
      <c r="A991" s="53" t="s">
        <v>259</v>
      </c>
      <c r="B991" s="53" t="s">
        <v>42</v>
      </c>
      <c r="C991" s="59">
        <v>18240539</v>
      </c>
      <c r="D991" s="59">
        <v>-1545280</v>
      </c>
      <c r="E991" s="59">
        <v>0</v>
      </c>
      <c r="F991" s="59">
        <v>0</v>
      </c>
      <c r="G991" s="59">
        <v>0</v>
      </c>
      <c r="H991" s="59">
        <v>16695259</v>
      </c>
      <c r="I991" s="59">
        <v>-14809884</v>
      </c>
      <c r="J991" s="59">
        <v>1885375</v>
      </c>
      <c r="K991" s="59">
        <v>10</v>
      </c>
      <c r="L991" s="59">
        <v>-9</v>
      </c>
      <c r="M991" s="59">
        <v>1</v>
      </c>
      <c r="N991" s="59">
        <v>1885374</v>
      </c>
    </row>
    <row r="992" spans="1:14" ht="15" x14ac:dyDescent="0.3">
      <c r="A992" s="53" t="s">
        <v>259</v>
      </c>
      <c r="B992" s="53" t="s">
        <v>43</v>
      </c>
      <c r="C992" s="59">
        <v>15718939</v>
      </c>
      <c r="D992" s="59">
        <v>-1060022</v>
      </c>
      <c r="E992" s="59">
        <v>0</v>
      </c>
      <c r="F992" s="59">
        <v>0</v>
      </c>
      <c r="G992" s="59">
        <v>0</v>
      </c>
      <c r="H992" s="59">
        <v>14658917</v>
      </c>
      <c r="I992" s="59">
        <v>-13490929</v>
      </c>
      <c r="J992" s="59">
        <v>1167988</v>
      </c>
      <c r="K992" s="59">
        <v>203988</v>
      </c>
      <c r="L992" s="59">
        <v>-199903</v>
      </c>
      <c r="M992" s="59">
        <v>4085</v>
      </c>
      <c r="N992" s="59">
        <v>1163903</v>
      </c>
    </row>
    <row r="993" spans="1:14" ht="15" x14ac:dyDescent="0.3">
      <c r="A993" s="53" t="s">
        <v>259</v>
      </c>
      <c r="B993" s="53" t="s">
        <v>44</v>
      </c>
      <c r="C993" s="59">
        <v>13154620</v>
      </c>
      <c r="D993" s="59">
        <v>-720827</v>
      </c>
      <c r="E993" s="59">
        <v>0</v>
      </c>
      <c r="F993" s="59">
        <v>0</v>
      </c>
      <c r="G993" s="59">
        <v>0</v>
      </c>
      <c r="H993" s="59">
        <v>12433793</v>
      </c>
      <c r="I993" s="59">
        <v>-11714663</v>
      </c>
      <c r="J993" s="59">
        <v>719130</v>
      </c>
      <c r="K993" s="59">
        <v>0</v>
      </c>
      <c r="L993" s="59">
        <v>0</v>
      </c>
      <c r="M993" s="59">
        <v>0</v>
      </c>
      <c r="N993" s="59">
        <v>719130</v>
      </c>
    </row>
    <row r="994" spans="1:14" ht="15" x14ac:dyDescent="0.3">
      <c r="A994" s="53" t="s">
        <v>259</v>
      </c>
      <c r="B994" s="53" t="s">
        <v>45</v>
      </c>
      <c r="C994" s="59">
        <v>9961279</v>
      </c>
      <c r="D994" s="59">
        <v>-235802</v>
      </c>
      <c r="E994" s="59">
        <v>0</v>
      </c>
      <c r="F994" s="59">
        <v>0</v>
      </c>
      <c r="G994" s="59">
        <v>0</v>
      </c>
      <c r="H994" s="59">
        <v>9725477</v>
      </c>
      <c r="I994" s="59">
        <v>-9725477</v>
      </c>
      <c r="J994" s="59">
        <v>0</v>
      </c>
      <c r="K994" s="59">
        <v>253984</v>
      </c>
      <c r="L994" s="59">
        <v>-193565</v>
      </c>
      <c r="M994" s="59">
        <v>60419</v>
      </c>
      <c r="N994" s="59">
        <v>-60419</v>
      </c>
    </row>
    <row r="995" spans="1:14" ht="15" x14ac:dyDescent="0.3">
      <c r="A995" s="53" t="s">
        <v>259</v>
      </c>
      <c r="B995" s="53" t="s">
        <v>46</v>
      </c>
      <c r="C995" s="59">
        <v>9972141</v>
      </c>
      <c r="D995" s="59">
        <v>-1206323</v>
      </c>
      <c r="E995" s="59">
        <v>0</v>
      </c>
      <c r="F995" s="59">
        <v>0</v>
      </c>
      <c r="G995" s="59">
        <v>0</v>
      </c>
      <c r="H995" s="59">
        <v>8765818</v>
      </c>
      <c r="I995" s="59">
        <v>-8765818</v>
      </c>
      <c r="J995" s="59">
        <v>0</v>
      </c>
      <c r="K995" s="59">
        <v>1253345</v>
      </c>
      <c r="L995" s="59">
        <v>-405483</v>
      </c>
      <c r="M995" s="59">
        <v>847862</v>
      </c>
      <c r="N995" s="59">
        <v>-847862</v>
      </c>
    </row>
    <row r="996" spans="1:14" ht="15" x14ac:dyDescent="0.3">
      <c r="A996" s="53" t="s">
        <v>259</v>
      </c>
      <c r="B996" s="53" t="s">
        <v>47</v>
      </c>
      <c r="C996" s="59">
        <v>8605528</v>
      </c>
      <c r="D996" s="59">
        <v>-1116614</v>
      </c>
      <c r="E996" s="59">
        <v>0</v>
      </c>
      <c r="F996" s="59">
        <v>0</v>
      </c>
      <c r="G996" s="59">
        <v>0</v>
      </c>
      <c r="H996" s="59">
        <v>7488914</v>
      </c>
      <c r="I996" s="59">
        <v>-7488914</v>
      </c>
      <c r="J996" s="59">
        <v>0</v>
      </c>
      <c r="K996" s="59">
        <v>895210</v>
      </c>
      <c r="L996" s="59">
        <v>-357099</v>
      </c>
      <c r="M996" s="59">
        <v>538111</v>
      </c>
      <c r="N996" s="59">
        <v>-538111</v>
      </c>
    </row>
    <row r="997" spans="1:14" ht="15" x14ac:dyDescent="0.3">
      <c r="A997" s="53" t="s">
        <v>259</v>
      </c>
      <c r="B997" s="53" t="s">
        <v>48</v>
      </c>
      <c r="C997" s="59">
        <v>10854589</v>
      </c>
      <c r="D997" s="59">
        <v>-1168965</v>
      </c>
      <c r="E997" s="59">
        <v>0</v>
      </c>
      <c r="F997" s="59">
        <v>0</v>
      </c>
      <c r="G997" s="59">
        <v>0</v>
      </c>
      <c r="H997" s="59">
        <v>9685624</v>
      </c>
      <c r="I997" s="59">
        <v>-9685624</v>
      </c>
      <c r="J997" s="59">
        <v>0</v>
      </c>
      <c r="K997" s="59">
        <v>2622888</v>
      </c>
      <c r="L997" s="59">
        <v>-2622888</v>
      </c>
      <c r="M997" s="59">
        <v>0</v>
      </c>
      <c r="N997" s="59">
        <v>0</v>
      </c>
    </row>
    <row r="998" spans="1:14" ht="15" x14ac:dyDescent="0.3">
      <c r="A998" s="53" t="s">
        <v>259</v>
      </c>
      <c r="B998" s="53" t="s">
        <v>49</v>
      </c>
      <c r="C998" s="59">
        <v>11774170</v>
      </c>
      <c r="D998" s="59">
        <v>-2115723</v>
      </c>
      <c r="E998" s="59">
        <v>0</v>
      </c>
      <c r="F998" s="59">
        <v>0</v>
      </c>
      <c r="G998" s="59">
        <v>0</v>
      </c>
      <c r="H998" s="59">
        <v>9658447</v>
      </c>
      <c r="I998" s="59">
        <v>-9658447</v>
      </c>
      <c r="J998" s="59">
        <v>0</v>
      </c>
      <c r="K998" s="59">
        <v>2550690</v>
      </c>
      <c r="L998" s="59">
        <v>-2550690</v>
      </c>
      <c r="M998" s="59">
        <v>0</v>
      </c>
      <c r="N998" s="59">
        <v>0</v>
      </c>
    </row>
    <row r="999" spans="1:14" ht="15" x14ac:dyDescent="0.3">
      <c r="A999" s="53" t="s">
        <v>259</v>
      </c>
      <c r="B999" s="53" t="s">
        <v>50</v>
      </c>
      <c r="C999" s="59">
        <v>11191493</v>
      </c>
      <c r="D999" s="59">
        <v>-1429891</v>
      </c>
      <c r="E999" s="59">
        <v>0</v>
      </c>
      <c r="F999" s="59">
        <v>0</v>
      </c>
      <c r="G999" s="59">
        <v>0</v>
      </c>
      <c r="H999" s="59">
        <v>9761602</v>
      </c>
      <c r="I999" s="59">
        <v>-9761602</v>
      </c>
      <c r="J999" s="59">
        <v>0</v>
      </c>
      <c r="K999" s="59">
        <v>3018962</v>
      </c>
      <c r="L999" s="59">
        <v>-3018962</v>
      </c>
      <c r="M999" s="59">
        <v>0</v>
      </c>
      <c r="N999" s="59">
        <v>0</v>
      </c>
    </row>
    <row r="1000" spans="1:14" ht="15" x14ac:dyDescent="0.3">
      <c r="A1000" s="53" t="s">
        <v>259</v>
      </c>
      <c r="B1000" s="53" t="s">
        <v>51</v>
      </c>
      <c r="C1000" s="59">
        <v>9477994</v>
      </c>
      <c r="D1000" s="59">
        <v>-1126598</v>
      </c>
      <c r="E1000" s="59">
        <v>0</v>
      </c>
      <c r="F1000" s="59">
        <v>0</v>
      </c>
      <c r="G1000" s="59">
        <v>0</v>
      </c>
      <c r="H1000" s="59">
        <v>8351396</v>
      </c>
      <c r="I1000" s="59">
        <v>-8351396</v>
      </c>
      <c r="J1000" s="59">
        <v>0</v>
      </c>
      <c r="K1000" s="59">
        <v>2921979</v>
      </c>
      <c r="L1000" s="59">
        <v>-2921979</v>
      </c>
      <c r="M1000" s="59">
        <v>0</v>
      </c>
      <c r="N1000" s="59">
        <v>0</v>
      </c>
    </row>
    <row r="1001" spans="1:14" ht="15" x14ac:dyDescent="0.3">
      <c r="A1001" s="53" t="s">
        <v>259</v>
      </c>
      <c r="B1001" s="53" t="s">
        <v>52</v>
      </c>
      <c r="C1001" s="59">
        <v>8228750</v>
      </c>
      <c r="D1001" s="59">
        <v>-611675</v>
      </c>
      <c r="E1001" s="59">
        <v>0</v>
      </c>
      <c r="F1001" s="59">
        <v>0</v>
      </c>
      <c r="G1001" s="59">
        <v>0</v>
      </c>
      <c r="H1001" s="59">
        <v>7617075</v>
      </c>
      <c r="I1001" s="59">
        <v>-7617075</v>
      </c>
      <c r="J1001" s="59">
        <v>0</v>
      </c>
      <c r="K1001" s="59">
        <v>981262</v>
      </c>
      <c r="L1001" s="59">
        <v>-981262</v>
      </c>
      <c r="M1001" s="59">
        <v>0</v>
      </c>
      <c r="N1001" s="59">
        <v>0</v>
      </c>
    </row>
    <row r="1002" spans="1:14" ht="15" x14ac:dyDescent="0.3">
      <c r="A1002" s="53" t="s">
        <v>259</v>
      </c>
      <c r="B1002" s="53" t="s">
        <v>53</v>
      </c>
      <c r="C1002" s="59">
        <v>7924264</v>
      </c>
      <c r="D1002" s="59">
        <v>-952911</v>
      </c>
      <c r="E1002" s="59">
        <v>0</v>
      </c>
      <c r="F1002" s="59">
        <v>0</v>
      </c>
      <c r="G1002" s="59">
        <v>0</v>
      </c>
      <c r="H1002" s="59">
        <v>6971353</v>
      </c>
      <c r="I1002" s="59">
        <v>-6971353</v>
      </c>
      <c r="J1002" s="59">
        <v>0</v>
      </c>
      <c r="K1002" s="59">
        <v>589385</v>
      </c>
      <c r="L1002" s="59">
        <v>-589385</v>
      </c>
      <c r="M1002" s="59">
        <v>0</v>
      </c>
      <c r="N1002" s="59">
        <v>0</v>
      </c>
    </row>
    <row r="1003" spans="1:14" ht="15" x14ac:dyDescent="0.3">
      <c r="A1003" s="53" t="s">
        <v>259</v>
      </c>
      <c r="B1003" s="53" t="s">
        <v>54</v>
      </c>
      <c r="C1003" s="59">
        <v>6635855</v>
      </c>
      <c r="D1003" s="59">
        <v>-883093</v>
      </c>
      <c r="E1003" s="59">
        <v>0</v>
      </c>
      <c r="F1003" s="59">
        <v>0</v>
      </c>
      <c r="G1003" s="59">
        <v>0</v>
      </c>
      <c r="H1003" s="59">
        <v>5752762</v>
      </c>
      <c r="I1003" s="59">
        <v>-5752762</v>
      </c>
      <c r="J1003" s="59">
        <v>0</v>
      </c>
      <c r="K1003" s="59">
        <v>996420</v>
      </c>
      <c r="L1003" s="59">
        <v>-996420</v>
      </c>
      <c r="M1003" s="59">
        <v>0</v>
      </c>
      <c r="N1003" s="59">
        <v>0</v>
      </c>
    </row>
    <row r="1004" spans="1:14" ht="15" x14ac:dyDescent="0.3">
      <c r="A1004" s="53" t="s">
        <v>259</v>
      </c>
      <c r="B1004" s="53" t="s">
        <v>55</v>
      </c>
      <c r="C1004" s="59">
        <v>4995719</v>
      </c>
      <c r="D1004" s="59">
        <v>-35401</v>
      </c>
      <c r="E1004" s="59">
        <v>0</v>
      </c>
      <c r="F1004" s="59">
        <v>0</v>
      </c>
      <c r="G1004" s="59">
        <v>0</v>
      </c>
      <c r="H1004" s="59">
        <v>4960318</v>
      </c>
      <c r="I1004" s="59">
        <v>-4960318</v>
      </c>
      <c r="J1004" s="59">
        <v>0</v>
      </c>
      <c r="K1004" s="59">
        <v>428940</v>
      </c>
      <c r="L1004" s="59">
        <v>-428940</v>
      </c>
      <c r="M1004" s="59">
        <v>0</v>
      </c>
      <c r="N1004" s="59">
        <v>0</v>
      </c>
    </row>
    <row r="1005" spans="1:14" ht="15" x14ac:dyDescent="0.3">
      <c r="A1005" s="53" t="s">
        <v>259</v>
      </c>
      <c r="B1005" s="53" t="s">
        <v>56</v>
      </c>
      <c r="C1005" s="59">
        <v>4163265</v>
      </c>
      <c r="D1005" s="59">
        <v>-18115</v>
      </c>
      <c r="E1005" s="59">
        <v>0</v>
      </c>
      <c r="F1005" s="59">
        <v>0</v>
      </c>
      <c r="G1005" s="59">
        <v>0</v>
      </c>
      <c r="H1005" s="59">
        <v>4145150</v>
      </c>
      <c r="I1005" s="59">
        <v>-4145150</v>
      </c>
      <c r="J1005" s="59">
        <v>0</v>
      </c>
      <c r="K1005" s="59">
        <v>257776</v>
      </c>
      <c r="L1005" s="59">
        <v>-257776</v>
      </c>
      <c r="M1005" s="59">
        <v>0</v>
      </c>
      <c r="N1005" s="59">
        <v>0</v>
      </c>
    </row>
    <row r="1006" spans="1:14" ht="15" x14ac:dyDescent="0.3">
      <c r="A1006" s="53" t="s">
        <v>259</v>
      </c>
      <c r="B1006" s="53" t="s">
        <v>57</v>
      </c>
      <c r="C1006" s="59">
        <v>3343092</v>
      </c>
      <c r="D1006" s="59">
        <v>-82762</v>
      </c>
      <c r="E1006" s="59">
        <v>0</v>
      </c>
      <c r="F1006" s="59">
        <v>0</v>
      </c>
      <c r="G1006" s="59">
        <v>0</v>
      </c>
      <c r="H1006" s="59">
        <v>3260330</v>
      </c>
      <c r="I1006" s="59">
        <v>-3260330</v>
      </c>
      <c r="J1006" s="59">
        <v>0</v>
      </c>
      <c r="K1006" s="59">
        <v>1006651</v>
      </c>
      <c r="L1006" s="59">
        <v>-1006651</v>
      </c>
      <c r="M1006" s="59">
        <v>0</v>
      </c>
      <c r="N1006" s="59">
        <v>0</v>
      </c>
    </row>
    <row r="1007" spans="1:14" ht="15" x14ac:dyDescent="0.3">
      <c r="A1007" s="53" t="s">
        <v>259</v>
      </c>
      <c r="B1007" s="53" t="s">
        <v>58</v>
      </c>
      <c r="C1007" s="59">
        <v>4040532</v>
      </c>
      <c r="D1007" s="59">
        <v>-1591397</v>
      </c>
      <c r="E1007" s="59">
        <v>0</v>
      </c>
      <c r="F1007" s="59">
        <v>0</v>
      </c>
      <c r="G1007" s="59">
        <v>0</v>
      </c>
      <c r="H1007" s="59">
        <v>2449135</v>
      </c>
      <c r="I1007" s="59">
        <v>-2449135</v>
      </c>
      <c r="J1007" s="59">
        <v>0</v>
      </c>
      <c r="K1007" s="59">
        <v>1375535</v>
      </c>
      <c r="L1007" s="59">
        <v>-1375535</v>
      </c>
      <c r="M1007" s="59">
        <v>0</v>
      </c>
      <c r="N1007" s="59">
        <v>0</v>
      </c>
    </row>
    <row r="1008" spans="1:14" ht="15" x14ac:dyDescent="0.3">
      <c r="A1008" s="53" t="s">
        <v>259</v>
      </c>
      <c r="B1008" s="53" t="s">
        <v>59</v>
      </c>
      <c r="C1008" s="59">
        <v>0</v>
      </c>
      <c r="D1008" s="59">
        <v>0</v>
      </c>
      <c r="E1008" s="59">
        <v>0</v>
      </c>
      <c r="F1008" s="59">
        <v>0</v>
      </c>
      <c r="G1008" s="59">
        <v>0</v>
      </c>
      <c r="H1008" s="59">
        <v>0</v>
      </c>
      <c r="I1008" s="59">
        <v>0</v>
      </c>
      <c r="J1008" s="59">
        <v>0</v>
      </c>
      <c r="K1008" s="59">
        <v>280616</v>
      </c>
      <c r="L1008" s="59">
        <v>-280616</v>
      </c>
      <c r="M1008" s="59">
        <v>0</v>
      </c>
      <c r="N1008" s="59">
        <v>0</v>
      </c>
    </row>
    <row r="1009" spans="1:14" ht="15" x14ac:dyDescent="0.3">
      <c r="A1009" s="53" t="s">
        <v>258</v>
      </c>
      <c r="B1009" s="53" t="s">
        <v>42</v>
      </c>
      <c r="C1009" s="59">
        <v>7098578</v>
      </c>
      <c r="D1009" s="59">
        <v>-66583</v>
      </c>
      <c r="E1009" s="59">
        <v>0</v>
      </c>
      <c r="F1009" s="59">
        <v>0</v>
      </c>
      <c r="G1009" s="59">
        <v>0</v>
      </c>
      <c r="H1009" s="59">
        <v>7031995</v>
      </c>
      <c r="I1009" s="59">
        <v>-6148659</v>
      </c>
      <c r="J1009" s="59">
        <v>883336</v>
      </c>
      <c r="K1009" s="59">
        <v>9</v>
      </c>
      <c r="L1009" s="59">
        <v>-7</v>
      </c>
      <c r="M1009" s="59">
        <v>2</v>
      </c>
      <c r="N1009" s="59">
        <v>883334</v>
      </c>
    </row>
    <row r="1010" spans="1:14" ht="15" x14ac:dyDescent="0.3">
      <c r="A1010" s="53" t="s">
        <v>258</v>
      </c>
      <c r="B1010" s="53" t="s">
        <v>43</v>
      </c>
      <c r="C1010" s="59">
        <v>6625839</v>
      </c>
      <c r="D1010" s="59">
        <v>-8862</v>
      </c>
      <c r="E1010" s="59">
        <v>0</v>
      </c>
      <c r="F1010" s="59">
        <v>0</v>
      </c>
      <c r="G1010" s="59">
        <v>0</v>
      </c>
      <c r="H1010" s="59">
        <v>6616977</v>
      </c>
      <c r="I1010" s="59">
        <v>-6100168</v>
      </c>
      <c r="J1010" s="59">
        <v>516809</v>
      </c>
      <c r="K1010" s="59">
        <v>60300</v>
      </c>
      <c r="L1010" s="59">
        <v>-54923</v>
      </c>
      <c r="M1010" s="59">
        <v>5377</v>
      </c>
      <c r="N1010" s="59">
        <v>511432</v>
      </c>
    </row>
    <row r="1011" spans="1:14" ht="15" x14ac:dyDescent="0.3">
      <c r="A1011" s="53" t="s">
        <v>258</v>
      </c>
      <c r="B1011" s="53" t="s">
        <v>44</v>
      </c>
      <c r="C1011" s="59">
        <v>5735933</v>
      </c>
      <c r="D1011" s="59">
        <v>-9241</v>
      </c>
      <c r="E1011" s="59">
        <v>0</v>
      </c>
      <c r="F1011" s="59">
        <v>0</v>
      </c>
      <c r="G1011" s="59">
        <v>0</v>
      </c>
      <c r="H1011" s="59">
        <v>5726692</v>
      </c>
      <c r="I1011" s="59">
        <v>-5639598</v>
      </c>
      <c r="J1011" s="59">
        <v>87094</v>
      </c>
      <c r="K1011" s="59">
        <v>1191913</v>
      </c>
      <c r="L1011" s="59">
        <v>-1172322</v>
      </c>
      <c r="M1011" s="59">
        <v>19591</v>
      </c>
      <c r="N1011" s="59">
        <v>67503</v>
      </c>
    </row>
    <row r="1012" spans="1:14" ht="15" x14ac:dyDescent="0.3">
      <c r="A1012" s="53" t="s">
        <v>258</v>
      </c>
      <c r="B1012" s="53" t="s">
        <v>45</v>
      </c>
      <c r="C1012" s="59">
        <v>5239451</v>
      </c>
      <c r="D1012" s="59">
        <v>-12310</v>
      </c>
      <c r="E1012" s="59">
        <v>0</v>
      </c>
      <c r="F1012" s="59">
        <v>0</v>
      </c>
      <c r="G1012" s="59">
        <v>0</v>
      </c>
      <c r="H1012" s="59">
        <v>5227141</v>
      </c>
      <c r="I1012" s="59">
        <v>-5227141</v>
      </c>
      <c r="J1012" s="59">
        <v>0</v>
      </c>
      <c r="K1012" s="59">
        <v>1755</v>
      </c>
      <c r="L1012" s="59">
        <v>0</v>
      </c>
      <c r="M1012" s="59">
        <v>1755</v>
      </c>
      <c r="N1012" s="59">
        <v>-1755</v>
      </c>
    </row>
    <row r="1013" spans="1:14" ht="15" x14ac:dyDescent="0.3">
      <c r="A1013" s="53" t="s">
        <v>258</v>
      </c>
      <c r="B1013" s="53" t="s">
        <v>46</v>
      </c>
      <c r="C1013" s="59">
        <v>6136271</v>
      </c>
      <c r="D1013" s="59">
        <v>-6818</v>
      </c>
      <c r="E1013" s="59">
        <v>0</v>
      </c>
      <c r="F1013" s="59">
        <v>0</v>
      </c>
      <c r="G1013" s="59">
        <v>0</v>
      </c>
      <c r="H1013" s="59">
        <v>6129453</v>
      </c>
      <c r="I1013" s="59">
        <v>-6129453</v>
      </c>
      <c r="J1013" s="59">
        <v>0</v>
      </c>
      <c r="K1013" s="59">
        <v>0</v>
      </c>
      <c r="L1013" s="59">
        <v>0</v>
      </c>
      <c r="M1013" s="59">
        <v>0</v>
      </c>
      <c r="N1013" s="59">
        <v>0</v>
      </c>
    </row>
    <row r="1014" spans="1:14" ht="15" x14ac:dyDescent="0.3">
      <c r="A1014" s="53" t="s">
        <v>258</v>
      </c>
      <c r="B1014" s="53" t="s">
        <v>47</v>
      </c>
      <c r="C1014" s="59">
        <v>5842584</v>
      </c>
      <c r="D1014" s="59">
        <v>-312375</v>
      </c>
      <c r="E1014" s="59">
        <v>0</v>
      </c>
      <c r="F1014" s="59">
        <v>0</v>
      </c>
      <c r="G1014" s="59">
        <v>0</v>
      </c>
      <c r="H1014" s="59">
        <v>5530209</v>
      </c>
      <c r="I1014" s="59">
        <v>-5530209</v>
      </c>
      <c r="J1014" s="59">
        <v>0</v>
      </c>
      <c r="K1014" s="59">
        <v>18634</v>
      </c>
      <c r="L1014" s="59">
        <v>-18634</v>
      </c>
      <c r="M1014" s="59">
        <v>0</v>
      </c>
      <c r="N1014" s="59">
        <v>0</v>
      </c>
    </row>
    <row r="1015" spans="1:14" ht="15" x14ac:dyDescent="0.3">
      <c r="A1015" s="53" t="s">
        <v>258</v>
      </c>
      <c r="B1015" s="53" t="s">
        <v>48</v>
      </c>
      <c r="C1015" s="59">
        <v>6122825</v>
      </c>
      <c r="D1015" s="59">
        <v>-700412</v>
      </c>
      <c r="E1015" s="59">
        <v>0</v>
      </c>
      <c r="F1015" s="59">
        <v>0</v>
      </c>
      <c r="G1015" s="59">
        <v>0</v>
      </c>
      <c r="H1015" s="59">
        <v>5422413</v>
      </c>
      <c r="I1015" s="59">
        <v>-5422413</v>
      </c>
      <c r="J1015" s="59">
        <v>0</v>
      </c>
      <c r="K1015" s="59">
        <v>816379</v>
      </c>
      <c r="L1015" s="59">
        <v>-816379</v>
      </c>
      <c r="M1015" s="59">
        <v>0</v>
      </c>
      <c r="N1015" s="59">
        <v>0</v>
      </c>
    </row>
    <row r="1016" spans="1:14" ht="15" x14ac:dyDescent="0.3">
      <c r="A1016" s="53" t="s">
        <v>258</v>
      </c>
      <c r="B1016" s="53" t="s">
        <v>49</v>
      </c>
      <c r="C1016" s="59">
        <v>6660207</v>
      </c>
      <c r="D1016" s="59">
        <v>-676233</v>
      </c>
      <c r="E1016" s="59">
        <v>0</v>
      </c>
      <c r="F1016" s="59">
        <v>0</v>
      </c>
      <c r="G1016" s="59">
        <v>0</v>
      </c>
      <c r="H1016" s="59">
        <v>5983974</v>
      </c>
      <c r="I1016" s="59">
        <v>-5983974</v>
      </c>
      <c r="J1016" s="59">
        <v>0</v>
      </c>
      <c r="K1016" s="59">
        <v>371065</v>
      </c>
      <c r="L1016" s="59">
        <v>-371065</v>
      </c>
      <c r="M1016" s="59">
        <v>0</v>
      </c>
      <c r="N1016" s="59">
        <v>0</v>
      </c>
    </row>
    <row r="1017" spans="1:14" ht="15" x14ac:dyDescent="0.3">
      <c r="A1017" s="53" t="s">
        <v>258</v>
      </c>
      <c r="B1017" s="53" t="s">
        <v>50</v>
      </c>
      <c r="C1017" s="59">
        <v>4762146</v>
      </c>
      <c r="D1017" s="59">
        <v>-203903</v>
      </c>
      <c r="E1017" s="59">
        <v>0</v>
      </c>
      <c r="F1017" s="59">
        <v>0</v>
      </c>
      <c r="G1017" s="59">
        <v>0</v>
      </c>
      <c r="H1017" s="59">
        <v>4558243</v>
      </c>
      <c r="I1017" s="59">
        <v>-4558243</v>
      </c>
      <c r="J1017" s="59">
        <v>0</v>
      </c>
      <c r="K1017" s="59">
        <v>268298</v>
      </c>
      <c r="L1017" s="59">
        <v>-268298</v>
      </c>
      <c r="M1017" s="59">
        <v>0</v>
      </c>
      <c r="N1017" s="59">
        <v>0</v>
      </c>
    </row>
    <row r="1018" spans="1:14" ht="15" x14ac:dyDescent="0.3">
      <c r="A1018" s="53" t="s">
        <v>258</v>
      </c>
      <c r="B1018" s="53" t="s">
        <v>51</v>
      </c>
      <c r="C1018" s="59">
        <v>4100751</v>
      </c>
      <c r="D1018" s="59">
        <v>-19326</v>
      </c>
      <c r="E1018" s="59">
        <v>0</v>
      </c>
      <c r="F1018" s="59">
        <v>0</v>
      </c>
      <c r="G1018" s="59">
        <v>0</v>
      </c>
      <c r="H1018" s="59">
        <v>4081425</v>
      </c>
      <c r="I1018" s="59">
        <v>-4081425</v>
      </c>
      <c r="J1018" s="59">
        <v>0</v>
      </c>
      <c r="K1018" s="59">
        <v>418461</v>
      </c>
      <c r="L1018" s="59">
        <v>-418461</v>
      </c>
      <c r="M1018" s="59">
        <v>0</v>
      </c>
      <c r="N1018" s="59">
        <v>0</v>
      </c>
    </row>
    <row r="1019" spans="1:14" ht="15" x14ac:dyDescent="0.3">
      <c r="A1019" s="53" t="s">
        <v>258</v>
      </c>
      <c r="B1019" s="53" t="s">
        <v>52</v>
      </c>
      <c r="C1019" s="59">
        <v>3298931</v>
      </c>
      <c r="D1019" s="59">
        <v>-27993</v>
      </c>
      <c r="E1019" s="59">
        <v>0</v>
      </c>
      <c r="F1019" s="59">
        <v>0</v>
      </c>
      <c r="G1019" s="59">
        <v>0</v>
      </c>
      <c r="H1019" s="59">
        <v>3270938</v>
      </c>
      <c r="I1019" s="59">
        <v>-3270938</v>
      </c>
      <c r="J1019" s="59">
        <v>0</v>
      </c>
      <c r="K1019" s="59">
        <v>498231</v>
      </c>
      <c r="L1019" s="59">
        <v>-498231</v>
      </c>
      <c r="M1019" s="59">
        <v>0</v>
      </c>
      <c r="N1019" s="59">
        <v>0</v>
      </c>
    </row>
    <row r="1020" spans="1:14" ht="15" x14ac:dyDescent="0.3">
      <c r="A1020" s="53" t="s">
        <v>258</v>
      </c>
      <c r="B1020" s="53" t="s">
        <v>53</v>
      </c>
      <c r="C1020" s="59">
        <v>4984666</v>
      </c>
      <c r="D1020" s="59">
        <v>-2676641</v>
      </c>
      <c r="E1020" s="59">
        <v>0</v>
      </c>
      <c r="F1020" s="59">
        <v>0</v>
      </c>
      <c r="G1020" s="59">
        <v>0</v>
      </c>
      <c r="H1020" s="59">
        <v>2308025</v>
      </c>
      <c r="I1020" s="59">
        <v>-2308025</v>
      </c>
      <c r="J1020" s="59">
        <v>0</v>
      </c>
      <c r="K1020" s="59">
        <v>726099</v>
      </c>
      <c r="L1020" s="59">
        <v>-726099</v>
      </c>
      <c r="M1020" s="59">
        <v>0</v>
      </c>
      <c r="N1020" s="59">
        <v>0</v>
      </c>
    </row>
    <row r="1021" spans="1:14" ht="15" x14ac:dyDescent="0.3">
      <c r="A1021" s="53" t="s">
        <v>258</v>
      </c>
      <c r="B1021" s="53" t="s">
        <v>54</v>
      </c>
      <c r="C1021" s="59">
        <v>4357919</v>
      </c>
      <c r="D1021" s="59">
        <v>-2605575</v>
      </c>
      <c r="E1021" s="59">
        <v>0</v>
      </c>
      <c r="F1021" s="59">
        <v>0</v>
      </c>
      <c r="G1021" s="59">
        <v>0</v>
      </c>
      <c r="H1021" s="59">
        <v>1752344</v>
      </c>
      <c r="I1021" s="59">
        <v>-1752344</v>
      </c>
      <c r="J1021" s="59">
        <v>0</v>
      </c>
      <c r="K1021" s="59">
        <v>614249</v>
      </c>
      <c r="L1021" s="59">
        <v>-614249</v>
      </c>
      <c r="M1021" s="59">
        <v>0</v>
      </c>
      <c r="N1021" s="59">
        <v>0</v>
      </c>
    </row>
    <row r="1022" spans="1:14" ht="15" x14ac:dyDescent="0.3">
      <c r="A1022" s="53" t="s">
        <v>258</v>
      </c>
      <c r="B1022" s="53" t="s">
        <v>55</v>
      </c>
      <c r="C1022" s="59">
        <v>4115404</v>
      </c>
      <c r="D1022" s="59">
        <v>-2497007</v>
      </c>
      <c r="E1022" s="59">
        <v>0</v>
      </c>
      <c r="F1022" s="59">
        <v>0</v>
      </c>
      <c r="G1022" s="59">
        <v>0</v>
      </c>
      <c r="H1022" s="59">
        <v>1618397</v>
      </c>
      <c r="I1022" s="59">
        <v>-1618397</v>
      </c>
      <c r="J1022" s="59">
        <v>0</v>
      </c>
      <c r="K1022" s="59">
        <v>613507</v>
      </c>
      <c r="L1022" s="59">
        <v>-613507</v>
      </c>
      <c r="M1022" s="59">
        <v>0</v>
      </c>
      <c r="N1022" s="59">
        <v>0</v>
      </c>
    </row>
    <row r="1023" spans="1:14" ht="15" x14ac:dyDescent="0.3">
      <c r="A1023" s="53" t="s">
        <v>258</v>
      </c>
      <c r="B1023" s="53" t="s">
        <v>56</v>
      </c>
      <c r="C1023" s="59">
        <v>2974902</v>
      </c>
      <c r="D1023" s="59">
        <v>-1685979</v>
      </c>
      <c r="E1023" s="59">
        <v>0</v>
      </c>
      <c r="F1023" s="59">
        <v>0</v>
      </c>
      <c r="G1023" s="59">
        <v>0</v>
      </c>
      <c r="H1023" s="59">
        <v>1288923</v>
      </c>
      <c r="I1023" s="59">
        <v>-1288923</v>
      </c>
      <c r="J1023" s="59">
        <v>0</v>
      </c>
      <c r="K1023" s="59">
        <v>407667</v>
      </c>
      <c r="L1023" s="59">
        <v>-407667</v>
      </c>
      <c r="M1023" s="59">
        <v>0</v>
      </c>
      <c r="N1023" s="59">
        <v>0</v>
      </c>
    </row>
    <row r="1024" spans="1:14" ht="15" x14ac:dyDescent="0.3">
      <c r="A1024" s="53" t="s">
        <v>257</v>
      </c>
      <c r="B1024" s="53" t="s">
        <v>49</v>
      </c>
      <c r="C1024" s="59">
        <v>0</v>
      </c>
      <c r="D1024" s="59">
        <v>7052</v>
      </c>
      <c r="E1024" s="59">
        <v>0</v>
      </c>
      <c r="F1024" s="59">
        <v>0</v>
      </c>
      <c r="G1024" s="59">
        <v>0</v>
      </c>
      <c r="H1024" s="59">
        <v>7052</v>
      </c>
      <c r="I1024" s="59">
        <v>-7052</v>
      </c>
      <c r="J1024" s="59">
        <v>0</v>
      </c>
      <c r="K1024" s="59">
        <v>37398</v>
      </c>
      <c r="L1024" s="59">
        <v>-30346</v>
      </c>
      <c r="M1024" s="59">
        <v>7052</v>
      </c>
      <c r="N1024" s="59">
        <v>-7052</v>
      </c>
    </row>
    <row r="1025" spans="1:14" ht="15" x14ac:dyDescent="0.3">
      <c r="A1025" s="53" t="s">
        <v>257</v>
      </c>
      <c r="B1025" s="53" t="s">
        <v>50</v>
      </c>
      <c r="C1025" s="59">
        <v>4428563</v>
      </c>
      <c r="D1025" s="59">
        <v>-11644</v>
      </c>
      <c r="E1025" s="59">
        <v>0</v>
      </c>
      <c r="F1025" s="59">
        <v>0</v>
      </c>
      <c r="G1025" s="59">
        <v>0</v>
      </c>
      <c r="H1025" s="59">
        <v>4416919</v>
      </c>
      <c r="I1025" s="59">
        <v>-4416919</v>
      </c>
      <c r="J1025" s="59">
        <v>0</v>
      </c>
      <c r="K1025" s="59">
        <v>67236</v>
      </c>
      <c r="L1025" s="59">
        <v>-67019</v>
      </c>
      <c r="M1025" s="59">
        <v>217</v>
      </c>
      <c r="N1025" s="59">
        <v>-217</v>
      </c>
    </row>
    <row r="1026" spans="1:14" ht="15" x14ac:dyDescent="0.3">
      <c r="A1026" s="53" t="s">
        <v>257</v>
      </c>
      <c r="B1026" s="53" t="s">
        <v>51</v>
      </c>
      <c r="C1026" s="59">
        <v>4014178</v>
      </c>
      <c r="D1026" s="59">
        <v>-26573</v>
      </c>
      <c r="E1026" s="59">
        <v>0</v>
      </c>
      <c r="F1026" s="59">
        <v>0</v>
      </c>
      <c r="G1026" s="59">
        <v>0</v>
      </c>
      <c r="H1026" s="59">
        <v>3987605</v>
      </c>
      <c r="I1026" s="59">
        <v>-3987605</v>
      </c>
      <c r="J1026" s="59">
        <v>0</v>
      </c>
      <c r="K1026" s="59">
        <v>31472</v>
      </c>
      <c r="L1026" s="59">
        <v>-31472</v>
      </c>
      <c r="M1026" s="59">
        <v>0</v>
      </c>
      <c r="N1026" s="59">
        <v>0</v>
      </c>
    </row>
    <row r="1027" spans="1:14" ht="15" x14ac:dyDescent="0.3">
      <c r="A1027" s="53" t="s">
        <v>257</v>
      </c>
      <c r="B1027" s="53" t="s">
        <v>52</v>
      </c>
      <c r="C1027" s="59">
        <v>3419483</v>
      </c>
      <c r="D1027" s="59">
        <v>-22493</v>
      </c>
      <c r="E1027" s="59">
        <v>0</v>
      </c>
      <c r="F1027" s="59">
        <v>0</v>
      </c>
      <c r="G1027" s="59">
        <v>0</v>
      </c>
      <c r="H1027" s="59">
        <v>3396990</v>
      </c>
      <c r="I1027" s="59">
        <v>-3396990</v>
      </c>
      <c r="J1027" s="59">
        <v>0</v>
      </c>
      <c r="K1027" s="59">
        <v>223087</v>
      </c>
      <c r="L1027" s="59">
        <v>-220400</v>
      </c>
      <c r="M1027" s="59">
        <v>2687</v>
      </c>
      <c r="N1027" s="59">
        <v>-2687</v>
      </c>
    </row>
    <row r="1028" spans="1:14" ht="15" x14ac:dyDescent="0.3">
      <c r="A1028" s="53" t="s">
        <v>257</v>
      </c>
      <c r="B1028" s="53" t="s">
        <v>53</v>
      </c>
      <c r="C1028" s="59">
        <v>2730885</v>
      </c>
      <c r="D1028" s="59">
        <v>-16569</v>
      </c>
      <c r="E1028" s="59">
        <v>0</v>
      </c>
      <c r="F1028" s="59">
        <v>0</v>
      </c>
      <c r="G1028" s="59">
        <v>0</v>
      </c>
      <c r="H1028" s="59">
        <v>2714316</v>
      </c>
      <c r="I1028" s="59">
        <v>-2714316</v>
      </c>
      <c r="J1028" s="59">
        <v>0</v>
      </c>
      <c r="K1028" s="59">
        <v>217201</v>
      </c>
      <c r="L1028" s="59">
        <v>-217050</v>
      </c>
      <c r="M1028" s="59">
        <v>151</v>
      </c>
      <c r="N1028" s="59">
        <v>-151</v>
      </c>
    </row>
    <row r="1029" spans="1:14" ht="15" x14ac:dyDescent="0.3">
      <c r="A1029" s="53" t="s">
        <v>257</v>
      </c>
      <c r="B1029" s="53" t="s">
        <v>54</v>
      </c>
      <c r="C1029" s="59">
        <v>2312212</v>
      </c>
      <c r="D1029" s="59">
        <v>-533490</v>
      </c>
      <c r="E1029" s="59">
        <v>0</v>
      </c>
      <c r="F1029" s="59">
        <v>0</v>
      </c>
      <c r="G1029" s="59">
        <v>0</v>
      </c>
      <c r="H1029" s="59">
        <v>1778722</v>
      </c>
      <c r="I1029" s="59">
        <v>-1778722</v>
      </c>
      <c r="J1029" s="59">
        <v>0</v>
      </c>
      <c r="K1029" s="59">
        <v>208523</v>
      </c>
      <c r="L1029" s="59">
        <v>-208225</v>
      </c>
      <c r="M1029" s="59">
        <v>298</v>
      </c>
      <c r="N1029" s="59">
        <v>-298</v>
      </c>
    </row>
    <row r="1030" spans="1:14" ht="15" x14ac:dyDescent="0.3">
      <c r="A1030" s="53" t="s">
        <v>257</v>
      </c>
      <c r="B1030" s="53" t="s">
        <v>55</v>
      </c>
      <c r="C1030" s="59">
        <v>2578436</v>
      </c>
      <c r="D1030" s="59">
        <v>-1449824</v>
      </c>
      <c r="E1030" s="59">
        <v>0</v>
      </c>
      <c r="F1030" s="59">
        <v>0</v>
      </c>
      <c r="G1030" s="59">
        <v>0</v>
      </c>
      <c r="H1030" s="59">
        <v>1128612</v>
      </c>
      <c r="I1030" s="59">
        <v>-1128612</v>
      </c>
      <c r="J1030" s="59">
        <v>0</v>
      </c>
      <c r="K1030" s="59">
        <v>2880</v>
      </c>
      <c r="L1030" s="59">
        <v>-2634</v>
      </c>
      <c r="M1030" s="59">
        <v>246</v>
      </c>
      <c r="N1030" s="59">
        <v>-246</v>
      </c>
    </row>
    <row r="1031" spans="1:14" ht="15" x14ac:dyDescent="0.3">
      <c r="A1031" s="53" t="s">
        <v>257</v>
      </c>
      <c r="B1031" s="53" t="s">
        <v>56</v>
      </c>
      <c r="C1031" s="59">
        <v>2078815</v>
      </c>
      <c r="D1031" s="59">
        <v>-1330507</v>
      </c>
      <c r="E1031" s="59">
        <v>0</v>
      </c>
      <c r="F1031" s="59">
        <v>0</v>
      </c>
      <c r="G1031" s="59">
        <v>0</v>
      </c>
      <c r="H1031" s="59">
        <v>748308</v>
      </c>
      <c r="I1031" s="59">
        <v>-748308</v>
      </c>
      <c r="J1031" s="59">
        <v>0</v>
      </c>
      <c r="K1031" s="59">
        <v>551</v>
      </c>
      <c r="L1031" s="59">
        <v>0</v>
      </c>
      <c r="M1031" s="59">
        <v>551</v>
      </c>
      <c r="N1031" s="59">
        <v>-551</v>
      </c>
    </row>
    <row r="1032" spans="1:14" ht="15" x14ac:dyDescent="0.3">
      <c r="A1032" s="53" t="s">
        <v>257</v>
      </c>
      <c r="B1032" s="53" t="s">
        <v>57</v>
      </c>
      <c r="C1032" s="59">
        <v>1701785</v>
      </c>
      <c r="D1032" s="59">
        <v>-1070905</v>
      </c>
      <c r="E1032" s="59">
        <v>0</v>
      </c>
      <c r="F1032" s="59">
        <v>0</v>
      </c>
      <c r="G1032" s="59">
        <v>0</v>
      </c>
      <c r="H1032" s="59">
        <v>630880</v>
      </c>
      <c r="I1032" s="59">
        <v>-630880</v>
      </c>
      <c r="J1032" s="59">
        <v>0</v>
      </c>
      <c r="K1032" s="59">
        <v>0</v>
      </c>
      <c r="L1032" s="59">
        <v>0</v>
      </c>
      <c r="M1032" s="59">
        <v>0</v>
      </c>
      <c r="N1032" s="59">
        <v>0</v>
      </c>
    </row>
    <row r="1033" spans="1:14" ht="15" x14ac:dyDescent="0.3">
      <c r="A1033" s="53" t="s">
        <v>257</v>
      </c>
      <c r="B1033" s="53" t="s">
        <v>58</v>
      </c>
      <c r="C1033" s="59">
        <v>1755141</v>
      </c>
      <c r="D1033" s="59">
        <v>-885329</v>
      </c>
      <c r="E1033" s="59">
        <v>0</v>
      </c>
      <c r="F1033" s="59">
        <v>0</v>
      </c>
      <c r="G1033" s="59">
        <v>0</v>
      </c>
      <c r="H1033" s="59">
        <v>869812</v>
      </c>
      <c r="I1033" s="59">
        <v>-869812</v>
      </c>
      <c r="J1033" s="59">
        <v>0</v>
      </c>
      <c r="K1033" s="59">
        <v>302710</v>
      </c>
      <c r="L1033" s="59">
        <v>-302634</v>
      </c>
      <c r="M1033" s="59">
        <v>76</v>
      </c>
      <c r="N1033" s="59">
        <v>-76</v>
      </c>
    </row>
    <row r="1034" spans="1:14" ht="15" x14ac:dyDescent="0.3">
      <c r="A1034" s="53" t="s">
        <v>257</v>
      </c>
      <c r="B1034" s="53" t="s">
        <v>59</v>
      </c>
      <c r="C1034" s="59">
        <v>0</v>
      </c>
      <c r="D1034" s="59">
        <v>-238275</v>
      </c>
      <c r="E1034" s="59">
        <v>0</v>
      </c>
      <c r="F1034" s="59">
        <v>0</v>
      </c>
      <c r="G1034" s="59">
        <v>0</v>
      </c>
      <c r="H1034" s="59">
        <v>-238275</v>
      </c>
      <c r="I1034" s="59">
        <v>238275</v>
      </c>
      <c r="J1034" s="59">
        <v>0</v>
      </c>
      <c r="K1034" s="59">
        <v>257572</v>
      </c>
      <c r="L1034" s="59">
        <v>-257572</v>
      </c>
      <c r="M1034" s="59">
        <v>0</v>
      </c>
      <c r="N1034" s="59">
        <v>0</v>
      </c>
    </row>
    <row r="1035" spans="1:14" ht="15" x14ac:dyDescent="0.3">
      <c r="A1035" s="53" t="s">
        <v>257</v>
      </c>
      <c r="B1035" s="53" t="s">
        <v>60</v>
      </c>
      <c r="C1035" s="59">
        <v>2034377</v>
      </c>
      <c r="D1035" s="59">
        <v>1863</v>
      </c>
      <c r="E1035" s="59">
        <v>0</v>
      </c>
      <c r="F1035" s="59">
        <v>0</v>
      </c>
      <c r="G1035" s="59">
        <v>0</v>
      </c>
      <c r="H1035" s="59">
        <v>2036240</v>
      </c>
      <c r="I1035" s="59">
        <v>-2036240</v>
      </c>
      <c r="J1035" s="59">
        <v>0</v>
      </c>
      <c r="K1035" s="59">
        <v>0</v>
      </c>
      <c r="L1035" s="59">
        <v>0</v>
      </c>
      <c r="M1035" s="59">
        <v>0</v>
      </c>
      <c r="N1035" s="59">
        <v>0</v>
      </c>
    </row>
    <row r="1036" spans="1:14" ht="15" x14ac:dyDescent="0.3">
      <c r="A1036" s="53" t="s">
        <v>256</v>
      </c>
      <c r="B1036" s="53" t="s">
        <v>48</v>
      </c>
      <c r="C1036" s="59">
        <v>0</v>
      </c>
      <c r="D1036" s="59">
        <v>556</v>
      </c>
      <c r="E1036" s="59">
        <v>0</v>
      </c>
      <c r="F1036" s="59">
        <v>0</v>
      </c>
      <c r="G1036" s="59">
        <v>0</v>
      </c>
      <c r="H1036" s="59">
        <v>556</v>
      </c>
      <c r="I1036" s="59">
        <v>-556</v>
      </c>
      <c r="J1036" s="59">
        <v>0</v>
      </c>
      <c r="K1036" s="59">
        <v>114059</v>
      </c>
      <c r="L1036" s="59">
        <v>-113168</v>
      </c>
      <c r="M1036" s="59">
        <v>891</v>
      </c>
      <c r="N1036" s="59">
        <v>-891</v>
      </c>
    </row>
    <row r="1037" spans="1:14" ht="15" x14ac:dyDescent="0.3">
      <c r="A1037" s="53" t="s">
        <v>256</v>
      </c>
      <c r="B1037" s="53" t="s">
        <v>49</v>
      </c>
      <c r="C1037" s="59">
        <v>10350103</v>
      </c>
      <c r="D1037" s="59">
        <v>-232299</v>
      </c>
      <c r="E1037" s="59">
        <v>0</v>
      </c>
      <c r="F1037" s="59">
        <v>0</v>
      </c>
      <c r="G1037" s="59">
        <v>0</v>
      </c>
      <c r="H1037" s="59">
        <v>10117804</v>
      </c>
      <c r="I1037" s="59">
        <v>-10107388</v>
      </c>
      <c r="J1037" s="59">
        <v>10416</v>
      </c>
      <c r="K1037" s="59">
        <v>124736</v>
      </c>
      <c r="L1037" s="59">
        <v>-119796</v>
      </c>
      <c r="M1037" s="59">
        <v>4940</v>
      </c>
      <c r="N1037" s="59">
        <v>5476</v>
      </c>
    </row>
    <row r="1038" spans="1:14" ht="15" x14ac:dyDescent="0.3">
      <c r="A1038" s="53" t="s">
        <v>256</v>
      </c>
      <c r="B1038" s="53" t="s">
        <v>50</v>
      </c>
      <c r="C1038" s="59">
        <v>8166744</v>
      </c>
      <c r="D1038" s="59">
        <v>-61578</v>
      </c>
      <c r="E1038" s="59">
        <v>0</v>
      </c>
      <c r="F1038" s="59">
        <v>0</v>
      </c>
      <c r="G1038" s="59">
        <v>0</v>
      </c>
      <c r="H1038" s="59">
        <v>8105166</v>
      </c>
      <c r="I1038" s="59">
        <v>-8105166</v>
      </c>
      <c r="J1038" s="59">
        <v>0</v>
      </c>
      <c r="K1038" s="59">
        <v>42697</v>
      </c>
      <c r="L1038" s="59">
        <v>-42697</v>
      </c>
      <c r="M1038" s="59">
        <v>0</v>
      </c>
      <c r="N1038" s="59">
        <v>0</v>
      </c>
    </row>
    <row r="1039" spans="1:14" ht="15" x14ac:dyDescent="0.3">
      <c r="A1039" s="53" t="s">
        <v>256</v>
      </c>
      <c r="B1039" s="53" t="s">
        <v>51</v>
      </c>
      <c r="C1039" s="59">
        <v>7629088</v>
      </c>
      <c r="D1039" s="59">
        <v>-2280019</v>
      </c>
      <c r="E1039" s="59">
        <v>0</v>
      </c>
      <c r="F1039" s="59">
        <v>0</v>
      </c>
      <c r="G1039" s="59">
        <v>0</v>
      </c>
      <c r="H1039" s="59">
        <v>5349069</v>
      </c>
      <c r="I1039" s="59">
        <v>-5349069</v>
      </c>
      <c r="J1039" s="59">
        <v>0</v>
      </c>
      <c r="K1039" s="59">
        <v>0</v>
      </c>
      <c r="L1039" s="59">
        <v>0</v>
      </c>
      <c r="M1039" s="59">
        <v>0</v>
      </c>
      <c r="N1039" s="59">
        <v>0</v>
      </c>
    </row>
    <row r="1040" spans="1:14" ht="15" x14ac:dyDescent="0.3">
      <c r="A1040" s="53" t="s">
        <v>256</v>
      </c>
      <c r="B1040" s="53" t="s">
        <v>52</v>
      </c>
      <c r="C1040" s="59">
        <v>7025232</v>
      </c>
      <c r="D1040" s="59">
        <v>-1816537</v>
      </c>
      <c r="E1040" s="59">
        <v>0</v>
      </c>
      <c r="F1040" s="59">
        <v>0</v>
      </c>
      <c r="G1040" s="59">
        <v>0</v>
      </c>
      <c r="H1040" s="59">
        <v>5208695</v>
      </c>
      <c r="I1040" s="59">
        <v>-5208695</v>
      </c>
      <c r="J1040" s="59">
        <v>0</v>
      </c>
      <c r="K1040" s="59">
        <v>0</v>
      </c>
      <c r="L1040" s="59">
        <v>0</v>
      </c>
      <c r="M1040" s="59">
        <v>0</v>
      </c>
      <c r="N1040" s="59">
        <v>0</v>
      </c>
    </row>
    <row r="1041" spans="1:14" ht="15" x14ac:dyDescent="0.3">
      <c r="A1041" s="53" t="s">
        <v>255</v>
      </c>
      <c r="B1041" s="53" t="s">
        <v>69</v>
      </c>
      <c r="C1041" s="59">
        <v>1436685</v>
      </c>
      <c r="D1041" s="59">
        <v>-1436685</v>
      </c>
      <c r="E1041" s="59">
        <v>0</v>
      </c>
      <c r="F1041" s="59">
        <v>0</v>
      </c>
      <c r="G1041" s="59">
        <v>0</v>
      </c>
      <c r="H1041" s="59">
        <v>0</v>
      </c>
      <c r="I1041" s="59">
        <v>0</v>
      </c>
      <c r="J1041" s="59">
        <v>0</v>
      </c>
      <c r="K1041" s="59">
        <v>0</v>
      </c>
      <c r="L1041" s="59">
        <v>0</v>
      </c>
      <c r="M1041" s="59">
        <v>0</v>
      </c>
      <c r="N1041" s="59">
        <v>0</v>
      </c>
    </row>
    <row r="1042" spans="1:14" ht="15" x14ac:dyDescent="0.3">
      <c r="A1042" s="53" t="s">
        <v>255</v>
      </c>
      <c r="B1042" s="53" t="s">
        <v>70</v>
      </c>
      <c r="C1042" s="59">
        <v>433071</v>
      </c>
      <c r="D1042" s="59">
        <v>-221547</v>
      </c>
      <c r="E1042" s="59">
        <v>0</v>
      </c>
      <c r="F1042" s="59">
        <v>0</v>
      </c>
      <c r="G1042" s="59">
        <v>0</v>
      </c>
      <c r="H1042" s="59">
        <v>211524</v>
      </c>
      <c r="I1042" s="59">
        <v>-98885</v>
      </c>
      <c r="J1042" s="59">
        <v>112639</v>
      </c>
      <c r="K1042" s="59">
        <v>0</v>
      </c>
      <c r="L1042" s="59">
        <v>0</v>
      </c>
      <c r="M1042" s="59">
        <v>0</v>
      </c>
      <c r="N1042" s="59">
        <v>112639</v>
      </c>
    </row>
    <row r="1043" spans="1:14" ht="15" x14ac:dyDescent="0.3">
      <c r="A1043" s="53" t="s">
        <v>255</v>
      </c>
      <c r="B1043" s="53" t="s">
        <v>71</v>
      </c>
      <c r="C1043" s="59">
        <v>3262543</v>
      </c>
      <c r="D1043" s="59">
        <v>-18691</v>
      </c>
      <c r="E1043" s="59">
        <v>0</v>
      </c>
      <c r="F1043" s="59">
        <v>0</v>
      </c>
      <c r="G1043" s="59">
        <v>0</v>
      </c>
      <c r="H1043" s="59">
        <v>3243852</v>
      </c>
      <c r="I1043" s="59">
        <v>-2176378</v>
      </c>
      <c r="J1043" s="59">
        <v>1067474</v>
      </c>
      <c r="K1043" s="59">
        <v>0</v>
      </c>
      <c r="L1043" s="59">
        <v>0</v>
      </c>
      <c r="M1043" s="59">
        <v>0</v>
      </c>
      <c r="N1043" s="59">
        <v>1067474</v>
      </c>
    </row>
    <row r="1044" spans="1:14" ht="15" x14ac:dyDescent="0.3">
      <c r="A1044" s="53" t="s">
        <v>255</v>
      </c>
      <c r="B1044" s="53" t="s">
        <v>39</v>
      </c>
      <c r="C1044" s="59">
        <v>3597650</v>
      </c>
      <c r="D1044" s="59">
        <v>-16320</v>
      </c>
      <c r="E1044" s="59">
        <v>0</v>
      </c>
      <c r="F1044" s="59">
        <v>0</v>
      </c>
      <c r="G1044" s="59">
        <v>0</v>
      </c>
      <c r="H1044" s="59">
        <v>3581330</v>
      </c>
      <c r="I1044" s="59">
        <v>-2599910</v>
      </c>
      <c r="J1044" s="59">
        <v>981420</v>
      </c>
      <c r="K1044" s="59">
        <v>0</v>
      </c>
      <c r="L1044" s="59">
        <v>0</v>
      </c>
      <c r="M1044" s="59">
        <v>0</v>
      </c>
      <c r="N1044" s="59">
        <v>981420</v>
      </c>
    </row>
    <row r="1045" spans="1:14" ht="15" x14ac:dyDescent="0.3">
      <c r="A1045" s="53" t="s">
        <v>255</v>
      </c>
      <c r="B1045" s="53" t="s">
        <v>40</v>
      </c>
      <c r="C1045" s="59">
        <v>3764278</v>
      </c>
      <c r="D1045" s="59">
        <v>-35141</v>
      </c>
      <c r="E1045" s="59">
        <v>0</v>
      </c>
      <c r="F1045" s="59">
        <v>0</v>
      </c>
      <c r="G1045" s="59">
        <v>0</v>
      </c>
      <c r="H1045" s="59">
        <v>3729137</v>
      </c>
      <c r="I1045" s="59">
        <v>-2850496</v>
      </c>
      <c r="J1045" s="59">
        <v>878641</v>
      </c>
      <c r="K1045" s="59">
        <v>0</v>
      </c>
      <c r="L1045" s="59">
        <v>0</v>
      </c>
      <c r="M1045" s="59">
        <v>0</v>
      </c>
      <c r="N1045" s="59">
        <v>878641</v>
      </c>
    </row>
    <row r="1046" spans="1:14" ht="15" x14ac:dyDescent="0.3">
      <c r="A1046" s="53" t="s">
        <v>255</v>
      </c>
      <c r="B1046" s="53" t="s">
        <v>41</v>
      </c>
      <c r="C1046" s="59">
        <v>3844717</v>
      </c>
      <c r="D1046" s="59">
        <v>-35937</v>
      </c>
      <c r="E1046" s="59">
        <v>0</v>
      </c>
      <c r="F1046" s="59">
        <v>0</v>
      </c>
      <c r="G1046" s="59">
        <v>0</v>
      </c>
      <c r="H1046" s="59">
        <v>3808780</v>
      </c>
      <c r="I1046" s="59">
        <v>-3065621</v>
      </c>
      <c r="J1046" s="59">
        <v>743159</v>
      </c>
      <c r="K1046" s="59">
        <v>0</v>
      </c>
      <c r="L1046" s="59">
        <v>0</v>
      </c>
      <c r="M1046" s="59">
        <v>0</v>
      </c>
      <c r="N1046" s="59">
        <v>743159</v>
      </c>
    </row>
    <row r="1047" spans="1:14" ht="15" x14ac:dyDescent="0.3">
      <c r="A1047" s="53" t="s">
        <v>255</v>
      </c>
      <c r="B1047" s="53" t="s">
        <v>42</v>
      </c>
      <c r="C1047" s="59">
        <v>3854490</v>
      </c>
      <c r="D1047" s="59">
        <v>-35446</v>
      </c>
      <c r="E1047" s="59">
        <v>0</v>
      </c>
      <c r="F1047" s="59">
        <v>0</v>
      </c>
      <c r="G1047" s="59">
        <v>0</v>
      </c>
      <c r="H1047" s="59">
        <v>3819044</v>
      </c>
      <c r="I1047" s="59">
        <v>-3199438</v>
      </c>
      <c r="J1047" s="59">
        <v>619606</v>
      </c>
      <c r="K1047" s="59">
        <v>0</v>
      </c>
      <c r="L1047" s="59">
        <v>0</v>
      </c>
      <c r="M1047" s="59">
        <v>0</v>
      </c>
      <c r="N1047" s="59">
        <v>619606</v>
      </c>
    </row>
    <row r="1048" spans="1:14" ht="15" x14ac:dyDescent="0.3">
      <c r="A1048" s="53" t="s">
        <v>255</v>
      </c>
      <c r="B1048" s="53" t="s">
        <v>43</v>
      </c>
      <c r="C1048" s="59">
        <v>3754227</v>
      </c>
      <c r="D1048" s="59">
        <v>-39156</v>
      </c>
      <c r="E1048" s="59">
        <v>0</v>
      </c>
      <c r="F1048" s="59">
        <v>0</v>
      </c>
      <c r="G1048" s="59">
        <v>0</v>
      </c>
      <c r="H1048" s="59">
        <v>3715071</v>
      </c>
      <c r="I1048" s="59">
        <v>-3238954</v>
      </c>
      <c r="J1048" s="59">
        <v>476117</v>
      </c>
      <c r="K1048" s="59">
        <v>0</v>
      </c>
      <c r="L1048" s="59">
        <v>0</v>
      </c>
      <c r="M1048" s="59">
        <v>0</v>
      </c>
      <c r="N1048" s="59">
        <v>476117</v>
      </c>
    </row>
    <row r="1049" spans="1:14" ht="15" x14ac:dyDescent="0.3">
      <c r="A1049" s="53" t="s">
        <v>255</v>
      </c>
      <c r="B1049" s="53" t="s">
        <v>44</v>
      </c>
      <c r="C1049" s="59">
        <v>3325941</v>
      </c>
      <c r="D1049" s="59">
        <v>-42601</v>
      </c>
      <c r="E1049" s="59">
        <v>0</v>
      </c>
      <c r="F1049" s="59">
        <v>0</v>
      </c>
      <c r="G1049" s="59">
        <v>0</v>
      </c>
      <c r="H1049" s="59">
        <v>3283340</v>
      </c>
      <c r="I1049" s="59">
        <v>-3000113</v>
      </c>
      <c r="J1049" s="59">
        <v>283227</v>
      </c>
      <c r="K1049" s="59">
        <v>0</v>
      </c>
      <c r="L1049" s="59">
        <v>0</v>
      </c>
      <c r="M1049" s="59">
        <v>0</v>
      </c>
      <c r="N1049" s="59">
        <v>283227</v>
      </c>
    </row>
    <row r="1050" spans="1:14" ht="15" x14ac:dyDescent="0.3">
      <c r="A1050" s="53" t="s">
        <v>255</v>
      </c>
      <c r="B1050" s="53" t="s">
        <v>45</v>
      </c>
      <c r="C1050" s="59">
        <v>5715100</v>
      </c>
      <c r="D1050" s="59">
        <v>-133423</v>
      </c>
      <c r="E1050" s="59">
        <v>0</v>
      </c>
      <c r="F1050" s="59">
        <v>0</v>
      </c>
      <c r="G1050" s="59">
        <v>0</v>
      </c>
      <c r="H1050" s="59">
        <v>5581677</v>
      </c>
      <c r="I1050" s="59">
        <v>-5355504</v>
      </c>
      <c r="J1050" s="59">
        <v>226173</v>
      </c>
      <c r="K1050" s="59">
        <v>0</v>
      </c>
      <c r="L1050" s="59">
        <v>0</v>
      </c>
      <c r="M1050" s="59">
        <v>0</v>
      </c>
      <c r="N1050" s="59">
        <v>226173</v>
      </c>
    </row>
    <row r="1051" spans="1:14" ht="15" x14ac:dyDescent="0.3">
      <c r="A1051" s="53" t="s">
        <v>255</v>
      </c>
      <c r="B1051" s="53" t="s">
        <v>46</v>
      </c>
      <c r="C1051" s="59">
        <v>6313620</v>
      </c>
      <c r="D1051" s="59">
        <v>-134010</v>
      </c>
      <c r="E1051" s="59">
        <v>0</v>
      </c>
      <c r="F1051" s="59">
        <v>0</v>
      </c>
      <c r="G1051" s="59">
        <v>0</v>
      </c>
      <c r="H1051" s="59">
        <v>6179610</v>
      </c>
      <c r="I1051" s="59">
        <v>-6014690</v>
      </c>
      <c r="J1051" s="59">
        <v>164920</v>
      </c>
      <c r="K1051" s="59">
        <v>0</v>
      </c>
      <c r="L1051" s="59">
        <v>0</v>
      </c>
      <c r="M1051" s="59">
        <v>0</v>
      </c>
      <c r="N1051" s="59">
        <v>164920</v>
      </c>
    </row>
    <row r="1052" spans="1:14" ht="15" x14ac:dyDescent="0.3">
      <c r="A1052" s="53" t="s">
        <v>255</v>
      </c>
      <c r="B1052" s="53" t="s">
        <v>47</v>
      </c>
      <c r="C1052" s="59">
        <v>7237329</v>
      </c>
      <c r="D1052" s="59">
        <v>-117960</v>
      </c>
      <c r="E1052" s="59">
        <v>0</v>
      </c>
      <c r="F1052" s="59">
        <v>0</v>
      </c>
      <c r="G1052" s="59">
        <v>0</v>
      </c>
      <c r="H1052" s="59">
        <v>7119369</v>
      </c>
      <c r="I1052" s="59">
        <v>-7041267</v>
      </c>
      <c r="J1052" s="59">
        <v>78102</v>
      </c>
      <c r="K1052" s="59">
        <v>0</v>
      </c>
      <c r="L1052" s="59">
        <v>0</v>
      </c>
      <c r="M1052" s="59">
        <v>0</v>
      </c>
      <c r="N1052" s="59">
        <v>78102</v>
      </c>
    </row>
    <row r="1053" spans="1:14" ht="15" x14ac:dyDescent="0.3">
      <c r="A1053" s="53" t="s">
        <v>255</v>
      </c>
      <c r="B1053" s="53" t="s">
        <v>48</v>
      </c>
      <c r="C1053" s="59">
        <v>7527887</v>
      </c>
      <c r="D1053" s="59">
        <v>-159976</v>
      </c>
      <c r="E1053" s="59">
        <v>0</v>
      </c>
      <c r="F1053" s="59">
        <v>0</v>
      </c>
      <c r="G1053" s="59">
        <v>0</v>
      </c>
      <c r="H1053" s="59">
        <v>7367911</v>
      </c>
      <c r="I1053" s="59">
        <v>-7318237</v>
      </c>
      <c r="J1053" s="59">
        <v>49674</v>
      </c>
      <c r="K1053" s="59">
        <v>441775</v>
      </c>
      <c r="L1053" s="59">
        <v>-437972</v>
      </c>
      <c r="M1053" s="59">
        <v>3803</v>
      </c>
      <c r="N1053" s="59">
        <v>45871</v>
      </c>
    </row>
    <row r="1054" spans="1:14" ht="15" x14ac:dyDescent="0.3">
      <c r="A1054" s="53" t="s">
        <v>255</v>
      </c>
      <c r="B1054" s="53" t="s">
        <v>49</v>
      </c>
      <c r="C1054" s="59">
        <v>705650</v>
      </c>
      <c r="D1054" s="59">
        <v>-70179</v>
      </c>
      <c r="E1054" s="59">
        <v>0</v>
      </c>
      <c r="F1054" s="59">
        <v>0</v>
      </c>
      <c r="G1054" s="59">
        <v>0</v>
      </c>
      <c r="H1054" s="59">
        <v>635471</v>
      </c>
      <c r="I1054" s="59">
        <v>-629646</v>
      </c>
      <c r="J1054" s="59">
        <v>5825</v>
      </c>
      <c r="K1054" s="59">
        <v>0</v>
      </c>
      <c r="L1054" s="59">
        <v>0</v>
      </c>
      <c r="M1054" s="59">
        <v>0</v>
      </c>
      <c r="N1054" s="59">
        <v>5825</v>
      </c>
    </row>
    <row r="1055" spans="1:14" ht="15" x14ac:dyDescent="0.3">
      <c r="A1055" s="53" t="s">
        <v>255</v>
      </c>
      <c r="B1055" s="53" t="s">
        <v>50</v>
      </c>
      <c r="C1055" s="59">
        <v>256549</v>
      </c>
      <c r="D1055" s="59">
        <v>-34149</v>
      </c>
      <c r="E1055" s="59">
        <v>0</v>
      </c>
      <c r="F1055" s="59">
        <v>0</v>
      </c>
      <c r="G1055" s="59">
        <v>0</v>
      </c>
      <c r="H1055" s="59">
        <v>222400</v>
      </c>
      <c r="I1055" s="59">
        <v>-219969</v>
      </c>
      <c r="J1055" s="59">
        <v>2431</v>
      </c>
      <c r="K1055" s="59">
        <v>0</v>
      </c>
      <c r="L1055" s="59">
        <v>0</v>
      </c>
      <c r="M1055" s="59">
        <v>0</v>
      </c>
      <c r="N1055" s="59">
        <v>2431</v>
      </c>
    </row>
    <row r="1056" spans="1:14" ht="15" x14ac:dyDescent="0.3">
      <c r="A1056" s="53" t="s">
        <v>255</v>
      </c>
      <c r="B1056" s="53" t="s">
        <v>51</v>
      </c>
      <c r="C1056" s="59">
        <v>220887</v>
      </c>
      <c r="D1056" s="59">
        <v>-33645</v>
      </c>
      <c r="E1056" s="59">
        <v>0</v>
      </c>
      <c r="F1056" s="59">
        <v>0</v>
      </c>
      <c r="G1056" s="59">
        <v>0</v>
      </c>
      <c r="H1056" s="59">
        <v>187242</v>
      </c>
      <c r="I1056" s="59">
        <v>-187242</v>
      </c>
      <c r="J1056" s="59">
        <v>0</v>
      </c>
      <c r="K1056" s="59">
        <v>0</v>
      </c>
      <c r="L1056" s="59">
        <v>0</v>
      </c>
      <c r="M1056" s="59">
        <v>0</v>
      </c>
      <c r="N1056" s="59">
        <v>0</v>
      </c>
    </row>
    <row r="1057" spans="1:14" ht="15" x14ac:dyDescent="0.3">
      <c r="A1057" s="53" t="s">
        <v>255</v>
      </c>
      <c r="B1057" s="53" t="s">
        <v>52</v>
      </c>
      <c r="C1057" s="59">
        <v>212167</v>
      </c>
      <c r="D1057" s="59">
        <v>-31736</v>
      </c>
      <c r="E1057" s="59">
        <v>0</v>
      </c>
      <c r="F1057" s="59">
        <v>0</v>
      </c>
      <c r="G1057" s="59">
        <v>0</v>
      </c>
      <c r="H1057" s="59">
        <v>180431</v>
      </c>
      <c r="I1057" s="59">
        <v>-180431</v>
      </c>
      <c r="J1057" s="59">
        <v>0</v>
      </c>
      <c r="K1057" s="59">
        <v>0</v>
      </c>
      <c r="L1057" s="59">
        <v>0</v>
      </c>
      <c r="M1057" s="59">
        <v>0</v>
      </c>
      <c r="N1057" s="59">
        <v>0</v>
      </c>
    </row>
    <row r="1058" spans="1:14" ht="15" x14ac:dyDescent="0.3">
      <c r="A1058" s="53" t="s">
        <v>255</v>
      </c>
      <c r="B1058" s="53" t="s">
        <v>53</v>
      </c>
      <c r="C1058" s="59">
        <v>225757</v>
      </c>
      <c r="D1058" s="59">
        <v>-57872</v>
      </c>
      <c r="E1058" s="59">
        <v>0</v>
      </c>
      <c r="F1058" s="59">
        <v>0</v>
      </c>
      <c r="G1058" s="59">
        <v>0</v>
      </c>
      <c r="H1058" s="59">
        <v>167885</v>
      </c>
      <c r="I1058" s="59">
        <v>-167885</v>
      </c>
      <c r="J1058" s="59">
        <v>0</v>
      </c>
      <c r="K1058" s="59">
        <v>0</v>
      </c>
      <c r="L1058" s="59">
        <v>0</v>
      </c>
      <c r="M1058" s="59">
        <v>0</v>
      </c>
      <c r="N1058" s="59">
        <v>0</v>
      </c>
    </row>
    <row r="1059" spans="1:14" ht="15" x14ac:dyDescent="0.3">
      <c r="A1059" s="53" t="s">
        <v>255</v>
      </c>
      <c r="B1059" s="53" t="s">
        <v>54</v>
      </c>
      <c r="C1059" s="59">
        <v>210347</v>
      </c>
      <c r="D1059" s="59">
        <v>-51330</v>
      </c>
      <c r="E1059" s="59">
        <v>0</v>
      </c>
      <c r="F1059" s="59">
        <v>0</v>
      </c>
      <c r="G1059" s="59">
        <v>0</v>
      </c>
      <c r="H1059" s="59">
        <v>159017</v>
      </c>
      <c r="I1059" s="59">
        <v>-159017</v>
      </c>
      <c r="J1059" s="59">
        <v>0</v>
      </c>
      <c r="K1059" s="59">
        <v>0</v>
      </c>
      <c r="L1059" s="59">
        <v>0</v>
      </c>
      <c r="M1059" s="59">
        <v>0</v>
      </c>
      <c r="N1059" s="59">
        <v>0</v>
      </c>
    </row>
    <row r="1060" spans="1:14" ht="15" x14ac:dyDescent="0.3">
      <c r="A1060" s="53" t="s">
        <v>255</v>
      </c>
      <c r="B1060" s="53" t="s">
        <v>55</v>
      </c>
      <c r="C1060" s="59">
        <v>190402</v>
      </c>
      <c r="D1060" s="59">
        <v>-49698</v>
      </c>
      <c r="E1060" s="59">
        <v>0</v>
      </c>
      <c r="F1060" s="59">
        <v>0</v>
      </c>
      <c r="G1060" s="59">
        <v>0</v>
      </c>
      <c r="H1060" s="59">
        <v>140704</v>
      </c>
      <c r="I1060" s="59">
        <v>-140704</v>
      </c>
      <c r="J1060" s="59">
        <v>0</v>
      </c>
      <c r="K1060" s="59">
        <v>0</v>
      </c>
      <c r="L1060" s="59">
        <v>0</v>
      </c>
      <c r="M1060" s="59">
        <v>0</v>
      </c>
      <c r="N1060" s="59">
        <v>0</v>
      </c>
    </row>
    <row r="1061" spans="1:14" ht="15" x14ac:dyDescent="0.3">
      <c r="A1061" s="53" t="s">
        <v>255</v>
      </c>
      <c r="B1061" s="53" t="s">
        <v>56</v>
      </c>
      <c r="C1061" s="59">
        <v>95205</v>
      </c>
      <c r="D1061" s="59">
        <v>-51006</v>
      </c>
      <c r="E1061" s="59">
        <v>0</v>
      </c>
      <c r="F1061" s="59">
        <v>0</v>
      </c>
      <c r="G1061" s="59">
        <v>0</v>
      </c>
      <c r="H1061" s="59">
        <v>44199</v>
      </c>
      <c r="I1061" s="59">
        <v>-44199</v>
      </c>
      <c r="J1061" s="59">
        <v>0</v>
      </c>
      <c r="K1061" s="59">
        <v>0</v>
      </c>
      <c r="L1061" s="59">
        <v>0</v>
      </c>
      <c r="M1061" s="59">
        <v>0</v>
      </c>
      <c r="N1061" s="59">
        <v>0</v>
      </c>
    </row>
    <row r="1062" spans="1:14" ht="15" x14ac:dyDescent="0.3">
      <c r="A1062" s="53" t="s">
        <v>254</v>
      </c>
      <c r="B1062" s="53" t="s">
        <v>43</v>
      </c>
      <c r="C1062" s="59">
        <v>19548</v>
      </c>
      <c r="D1062" s="59">
        <v>-19548</v>
      </c>
      <c r="E1062" s="59">
        <v>0</v>
      </c>
      <c r="F1062" s="59">
        <v>0</v>
      </c>
      <c r="G1062" s="59">
        <v>0</v>
      </c>
      <c r="H1062" s="59">
        <v>0</v>
      </c>
      <c r="I1062" s="59">
        <v>0</v>
      </c>
      <c r="J1062" s="59">
        <v>0</v>
      </c>
      <c r="K1062" s="59">
        <v>0</v>
      </c>
      <c r="L1062" s="59">
        <v>0</v>
      </c>
      <c r="M1062" s="59">
        <v>0</v>
      </c>
      <c r="N1062" s="59">
        <v>0</v>
      </c>
    </row>
    <row r="1063" spans="1:14" ht="15" x14ac:dyDescent="0.3">
      <c r="A1063" s="53" t="s">
        <v>254</v>
      </c>
      <c r="B1063" s="53" t="s">
        <v>44</v>
      </c>
      <c r="C1063" s="59">
        <v>26278</v>
      </c>
      <c r="D1063" s="59">
        <v>-26278</v>
      </c>
      <c r="E1063" s="59">
        <v>0</v>
      </c>
      <c r="F1063" s="59">
        <v>0</v>
      </c>
      <c r="G1063" s="59">
        <v>0</v>
      </c>
      <c r="H1063" s="59">
        <v>0</v>
      </c>
      <c r="I1063" s="59">
        <v>0</v>
      </c>
      <c r="J1063" s="59">
        <v>0</v>
      </c>
      <c r="K1063" s="59">
        <v>0</v>
      </c>
      <c r="L1063" s="59">
        <v>0</v>
      </c>
      <c r="M1063" s="59">
        <v>0</v>
      </c>
      <c r="N1063" s="59">
        <v>0</v>
      </c>
    </row>
    <row r="1064" spans="1:14" ht="15" x14ac:dyDescent="0.3">
      <c r="A1064" s="53" t="s">
        <v>254</v>
      </c>
      <c r="B1064" s="53" t="s">
        <v>45</v>
      </c>
      <c r="C1064" s="59">
        <v>129841</v>
      </c>
      <c r="D1064" s="59">
        <v>0</v>
      </c>
      <c r="E1064" s="59">
        <v>0</v>
      </c>
      <c r="F1064" s="59">
        <v>0</v>
      </c>
      <c r="G1064" s="59">
        <v>0</v>
      </c>
      <c r="H1064" s="59">
        <v>129841</v>
      </c>
      <c r="I1064" s="59">
        <v>-129841</v>
      </c>
      <c r="J1064" s="59">
        <v>0</v>
      </c>
      <c r="K1064" s="59">
        <v>0</v>
      </c>
      <c r="L1064" s="59">
        <v>0</v>
      </c>
      <c r="M1064" s="59">
        <v>0</v>
      </c>
      <c r="N1064" s="59">
        <v>0</v>
      </c>
    </row>
    <row r="1065" spans="1:14" ht="15" x14ac:dyDescent="0.3">
      <c r="A1065" s="53" t="s">
        <v>254</v>
      </c>
      <c r="B1065" s="53" t="s">
        <v>46</v>
      </c>
      <c r="C1065" s="59">
        <v>1407601</v>
      </c>
      <c r="D1065" s="59">
        <v>-367</v>
      </c>
      <c r="E1065" s="59">
        <v>0</v>
      </c>
      <c r="F1065" s="59">
        <v>0</v>
      </c>
      <c r="G1065" s="59">
        <v>0</v>
      </c>
      <c r="H1065" s="59">
        <v>1407234</v>
      </c>
      <c r="I1065" s="59">
        <v>-1407234</v>
      </c>
      <c r="J1065" s="59">
        <v>0</v>
      </c>
      <c r="K1065" s="59">
        <v>0</v>
      </c>
      <c r="L1065" s="59">
        <v>0</v>
      </c>
      <c r="M1065" s="59">
        <v>0</v>
      </c>
      <c r="N1065" s="59">
        <v>0</v>
      </c>
    </row>
    <row r="1066" spans="1:14" ht="15" x14ac:dyDescent="0.3">
      <c r="A1066" s="53" t="s">
        <v>254</v>
      </c>
      <c r="B1066" s="53" t="s">
        <v>47</v>
      </c>
      <c r="C1066" s="59">
        <v>615990</v>
      </c>
      <c r="D1066" s="59">
        <v>-1138</v>
      </c>
      <c r="E1066" s="59">
        <v>0</v>
      </c>
      <c r="F1066" s="59">
        <v>0</v>
      </c>
      <c r="G1066" s="59">
        <v>0</v>
      </c>
      <c r="H1066" s="59">
        <v>614852</v>
      </c>
      <c r="I1066" s="59">
        <v>-614852</v>
      </c>
      <c r="J1066" s="59">
        <v>0</v>
      </c>
      <c r="K1066" s="59">
        <v>0</v>
      </c>
      <c r="L1066" s="59">
        <v>0</v>
      </c>
      <c r="M1066" s="59">
        <v>0</v>
      </c>
      <c r="N1066" s="59">
        <v>0</v>
      </c>
    </row>
    <row r="1067" spans="1:14" ht="15" x14ac:dyDescent="0.3">
      <c r="A1067" s="53" t="s">
        <v>254</v>
      </c>
      <c r="B1067" s="53" t="s">
        <v>48</v>
      </c>
      <c r="C1067" s="59">
        <v>806929</v>
      </c>
      <c r="D1067" s="59">
        <v>-5492</v>
      </c>
      <c r="E1067" s="59">
        <v>0</v>
      </c>
      <c r="F1067" s="59">
        <v>0</v>
      </c>
      <c r="G1067" s="59">
        <v>0</v>
      </c>
      <c r="H1067" s="59">
        <v>801437</v>
      </c>
      <c r="I1067" s="59">
        <v>-801437</v>
      </c>
      <c r="J1067" s="59">
        <v>0</v>
      </c>
      <c r="K1067" s="59">
        <v>164347</v>
      </c>
      <c r="L1067" s="59">
        <v>-164347</v>
      </c>
      <c r="M1067" s="59">
        <v>0</v>
      </c>
      <c r="N1067" s="59">
        <v>0</v>
      </c>
    </row>
    <row r="1068" spans="1:14" ht="15" x14ac:dyDescent="0.3">
      <c r="A1068" s="53" t="s">
        <v>254</v>
      </c>
      <c r="B1068" s="53" t="s">
        <v>49</v>
      </c>
      <c r="C1068" s="59">
        <v>702553</v>
      </c>
      <c r="D1068" s="59">
        <v>-2264</v>
      </c>
      <c r="E1068" s="59">
        <v>0</v>
      </c>
      <c r="F1068" s="59">
        <v>0</v>
      </c>
      <c r="G1068" s="59">
        <v>0</v>
      </c>
      <c r="H1068" s="59">
        <v>700289</v>
      </c>
      <c r="I1068" s="59">
        <v>-700289</v>
      </c>
      <c r="J1068" s="59">
        <v>0</v>
      </c>
      <c r="K1068" s="59">
        <v>707011</v>
      </c>
      <c r="L1068" s="59">
        <v>-707011</v>
      </c>
      <c r="M1068" s="59">
        <v>0</v>
      </c>
      <c r="N1068" s="59">
        <v>0</v>
      </c>
    </row>
    <row r="1069" spans="1:14" ht="15" x14ac:dyDescent="0.3">
      <c r="A1069" s="53" t="s">
        <v>254</v>
      </c>
      <c r="B1069" s="53" t="s">
        <v>50</v>
      </c>
      <c r="C1069" s="59">
        <v>986805</v>
      </c>
      <c r="D1069" s="59">
        <v>-2476</v>
      </c>
      <c r="E1069" s="59">
        <v>0</v>
      </c>
      <c r="F1069" s="59">
        <v>0</v>
      </c>
      <c r="G1069" s="59">
        <v>0</v>
      </c>
      <c r="H1069" s="59">
        <v>984329</v>
      </c>
      <c r="I1069" s="59">
        <v>-984329</v>
      </c>
      <c r="J1069" s="59">
        <v>0</v>
      </c>
      <c r="K1069" s="59">
        <v>34327</v>
      </c>
      <c r="L1069" s="59">
        <v>-34327</v>
      </c>
      <c r="M1069" s="59">
        <v>0</v>
      </c>
      <c r="N1069" s="59">
        <v>0</v>
      </c>
    </row>
    <row r="1070" spans="1:14" ht="15" x14ac:dyDescent="0.3">
      <c r="A1070" s="53" t="s">
        <v>254</v>
      </c>
      <c r="B1070" s="53" t="s">
        <v>51</v>
      </c>
      <c r="C1070" s="59">
        <v>1012147</v>
      </c>
      <c r="D1070" s="59">
        <v>-3448</v>
      </c>
      <c r="E1070" s="59">
        <v>0</v>
      </c>
      <c r="F1070" s="59">
        <v>0</v>
      </c>
      <c r="G1070" s="59">
        <v>0</v>
      </c>
      <c r="H1070" s="59">
        <v>1008699</v>
      </c>
      <c r="I1070" s="59">
        <v>-1008699</v>
      </c>
      <c r="J1070" s="59">
        <v>0</v>
      </c>
      <c r="K1070" s="59">
        <v>329242</v>
      </c>
      <c r="L1070" s="59">
        <v>-329242</v>
      </c>
      <c r="M1070" s="59">
        <v>0</v>
      </c>
      <c r="N1070" s="59">
        <v>0</v>
      </c>
    </row>
    <row r="1071" spans="1:14" ht="15" x14ac:dyDescent="0.3">
      <c r="A1071" s="53" t="s">
        <v>254</v>
      </c>
      <c r="B1071" s="53" t="s">
        <v>52</v>
      </c>
      <c r="C1071" s="59">
        <v>969721</v>
      </c>
      <c r="D1071" s="59">
        <v>-3756</v>
      </c>
      <c r="E1071" s="59">
        <v>0</v>
      </c>
      <c r="F1071" s="59">
        <v>0</v>
      </c>
      <c r="G1071" s="59">
        <v>0</v>
      </c>
      <c r="H1071" s="59">
        <v>965965</v>
      </c>
      <c r="I1071" s="59">
        <v>-965965</v>
      </c>
      <c r="J1071" s="59">
        <v>0</v>
      </c>
      <c r="K1071" s="59">
        <v>48886</v>
      </c>
      <c r="L1071" s="59">
        <v>-48886</v>
      </c>
      <c r="M1071" s="59">
        <v>0</v>
      </c>
      <c r="N1071" s="59">
        <v>0</v>
      </c>
    </row>
    <row r="1072" spans="1:14" ht="15" x14ac:dyDescent="0.3">
      <c r="A1072" s="53" t="s">
        <v>254</v>
      </c>
      <c r="B1072" s="53" t="s">
        <v>53</v>
      </c>
      <c r="C1072" s="59">
        <v>670637</v>
      </c>
      <c r="D1072" s="59">
        <v>-92086</v>
      </c>
      <c r="E1072" s="59">
        <v>0</v>
      </c>
      <c r="F1072" s="59">
        <v>0</v>
      </c>
      <c r="G1072" s="59">
        <v>0</v>
      </c>
      <c r="H1072" s="59">
        <v>578551</v>
      </c>
      <c r="I1072" s="59">
        <v>-578551</v>
      </c>
      <c r="J1072" s="59">
        <v>0</v>
      </c>
      <c r="K1072" s="59">
        <v>15380</v>
      </c>
      <c r="L1072" s="59">
        <v>-15380</v>
      </c>
      <c r="M1072" s="59">
        <v>0</v>
      </c>
      <c r="N1072" s="59">
        <v>0</v>
      </c>
    </row>
    <row r="1073" spans="1:14" ht="15" x14ac:dyDescent="0.3">
      <c r="A1073" s="53" t="s">
        <v>254</v>
      </c>
      <c r="B1073" s="53" t="s">
        <v>54</v>
      </c>
      <c r="C1073" s="59">
        <v>528097</v>
      </c>
      <c r="D1073" s="59">
        <v>-71280</v>
      </c>
      <c r="E1073" s="59">
        <v>0</v>
      </c>
      <c r="F1073" s="59">
        <v>0</v>
      </c>
      <c r="G1073" s="59">
        <v>0</v>
      </c>
      <c r="H1073" s="59">
        <v>456817</v>
      </c>
      <c r="I1073" s="59">
        <v>-456817</v>
      </c>
      <c r="J1073" s="59">
        <v>0</v>
      </c>
      <c r="K1073" s="59">
        <v>6144</v>
      </c>
      <c r="L1073" s="59">
        <v>-6144</v>
      </c>
      <c r="M1073" s="59">
        <v>0</v>
      </c>
      <c r="N1073" s="59">
        <v>0</v>
      </c>
    </row>
    <row r="1074" spans="1:14" ht="15" x14ac:dyDescent="0.3">
      <c r="A1074" s="53" t="s">
        <v>254</v>
      </c>
      <c r="B1074" s="53" t="s">
        <v>55</v>
      </c>
      <c r="C1074" s="59">
        <v>441743</v>
      </c>
      <c r="D1074" s="59">
        <v>-56811</v>
      </c>
      <c r="E1074" s="59">
        <v>0</v>
      </c>
      <c r="F1074" s="59">
        <v>0</v>
      </c>
      <c r="G1074" s="59">
        <v>0</v>
      </c>
      <c r="H1074" s="59">
        <v>384932</v>
      </c>
      <c r="I1074" s="59">
        <v>-384932</v>
      </c>
      <c r="J1074" s="59">
        <v>0</v>
      </c>
      <c r="K1074" s="59">
        <v>3684</v>
      </c>
      <c r="L1074" s="59">
        <v>-3684</v>
      </c>
      <c r="M1074" s="59">
        <v>0</v>
      </c>
      <c r="N1074" s="59">
        <v>0</v>
      </c>
    </row>
    <row r="1075" spans="1:14" ht="15" x14ac:dyDescent="0.3">
      <c r="A1075" s="53" t="s">
        <v>254</v>
      </c>
      <c r="B1075" s="53" t="s">
        <v>56</v>
      </c>
      <c r="C1075" s="59">
        <v>318194</v>
      </c>
      <c r="D1075" s="59">
        <v>-2360</v>
      </c>
      <c r="E1075" s="59">
        <v>0</v>
      </c>
      <c r="F1075" s="59">
        <v>0</v>
      </c>
      <c r="G1075" s="59">
        <v>0</v>
      </c>
      <c r="H1075" s="59">
        <v>315834</v>
      </c>
      <c r="I1075" s="59">
        <v>-315834</v>
      </c>
      <c r="J1075" s="59">
        <v>0</v>
      </c>
      <c r="K1075" s="59">
        <v>1070</v>
      </c>
      <c r="L1075" s="59">
        <v>-1070</v>
      </c>
      <c r="M1075" s="59">
        <v>0</v>
      </c>
      <c r="N1075" s="59">
        <v>0</v>
      </c>
    </row>
    <row r="1076" spans="1:14" ht="15" x14ac:dyDescent="0.3">
      <c r="A1076" s="53" t="s">
        <v>253</v>
      </c>
      <c r="B1076" s="53" t="s">
        <v>361</v>
      </c>
      <c r="C1076" s="59">
        <v>1129</v>
      </c>
      <c r="D1076" s="59">
        <v>0</v>
      </c>
      <c r="E1076" s="59">
        <v>0</v>
      </c>
      <c r="F1076" s="59">
        <v>0</v>
      </c>
      <c r="G1076" s="59">
        <v>0</v>
      </c>
      <c r="H1076" s="59">
        <v>1129</v>
      </c>
      <c r="I1076" s="59">
        <v>-1000</v>
      </c>
      <c r="J1076" s="59">
        <v>129</v>
      </c>
      <c r="K1076" s="59">
        <v>0</v>
      </c>
      <c r="L1076" s="59">
        <v>0</v>
      </c>
      <c r="M1076" s="59">
        <v>0</v>
      </c>
      <c r="N1076" s="59">
        <v>129</v>
      </c>
    </row>
    <row r="1077" spans="1:14" ht="15" x14ac:dyDescent="0.3">
      <c r="A1077" s="53" t="s">
        <v>253</v>
      </c>
      <c r="B1077" s="53" t="s">
        <v>64</v>
      </c>
      <c r="C1077" s="59">
        <v>2007</v>
      </c>
      <c r="D1077" s="59">
        <v>0</v>
      </c>
      <c r="E1077" s="59">
        <v>0</v>
      </c>
      <c r="F1077" s="59">
        <v>0</v>
      </c>
      <c r="G1077" s="59">
        <v>0</v>
      </c>
      <c r="H1077" s="59">
        <v>2007</v>
      </c>
      <c r="I1077" s="59">
        <v>-1000</v>
      </c>
      <c r="J1077" s="59">
        <v>1007</v>
      </c>
      <c r="K1077" s="59">
        <v>0</v>
      </c>
      <c r="L1077" s="59">
        <v>0</v>
      </c>
      <c r="M1077" s="59">
        <v>0</v>
      </c>
      <c r="N1077" s="59">
        <v>1007</v>
      </c>
    </row>
    <row r="1078" spans="1:14" ht="15" x14ac:dyDescent="0.3">
      <c r="A1078" s="53" t="s">
        <v>253</v>
      </c>
      <c r="B1078" s="53" t="s">
        <v>65</v>
      </c>
      <c r="C1078" s="59">
        <v>3858</v>
      </c>
      <c r="D1078" s="59">
        <v>0</v>
      </c>
      <c r="E1078" s="59">
        <v>0</v>
      </c>
      <c r="F1078" s="59">
        <v>0</v>
      </c>
      <c r="G1078" s="59">
        <v>0</v>
      </c>
      <c r="H1078" s="59">
        <v>3858</v>
      </c>
      <c r="I1078" s="59">
        <v>-1000</v>
      </c>
      <c r="J1078" s="59">
        <v>2858</v>
      </c>
      <c r="K1078" s="59">
        <v>0</v>
      </c>
      <c r="L1078" s="59">
        <v>0</v>
      </c>
      <c r="M1078" s="59">
        <v>0</v>
      </c>
      <c r="N1078" s="59">
        <v>2858</v>
      </c>
    </row>
    <row r="1079" spans="1:14" ht="15" x14ac:dyDescent="0.3">
      <c r="A1079" s="53" t="s">
        <v>253</v>
      </c>
      <c r="B1079" s="53" t="s">
        <v>66</v>
      </c>
      <c r="C1079" s="59">
        <v>5051</v>
      </c>
      <c r="D1079" s="59">
        <v>-1187</v>
      </c>
      <c r="E1079" s="59">
        <v>0</v>
      </c>
      <c r="F1079" s="59">
        <v>0</v>
      </c>
      <c r="G1079" s="59">
        <v>0</v>
      </c>
      <c r="H1079" s="59">
        <v>3864</v>
      </c>
      <c r="I1079" s="59">
        <v>-1000</v>
      </c>
      <c r="J1079" s="59">
        <v>2864</v>
      </c>
      <c r="K1079" s="59">
        <v>0</v>
      </c>
      <c r="L1079" s="59">
        <v>0</v>
      </c>
      <c r="M1079" s="59">
        <v>0</v>
      </c>
      <c r="N1079" s="59">
        <v>2864</v>
      </c>
    </row>
    <row r="1080" spans="1:14" ht="15" x14ac:dyDescent="0.3">
      <c r="A1080" s="53" t="s">
        <v>253</v>
      </c>
      <c r="B1080" s="53" t="s">
        <v>38</v>
      </c>
      <c r="C1080" s="59">
        <v>5687</v>
      </c>
      <c r="D1080" s="59">
        <v>-3427</v>
      </c>
      <c r="E1080" s="59">
        <v>0</v>
      </c>
      <c r="F1080" s="59">
        <v>0</v>
      </c>
      <c r="G1080" s="59">
        <v>0</v>
      </c>
      <c r="H1080" s="59">
        <v>2260</v>
      </c>
      <c r="I1080" s="59">
        <v>-2260</v>
      </c>
      <c r="J1080" s="59">
        <v>0</v>
      </c>
      <c r="K1080" s="59">
        <v>0</v>
      </c>
      <c r="L1080" s="59">
        <v>0</v>
      </c>
      <c r="M1080" s="59">
        <v>0</v>
      </c>
      <c r="N1080" s="59">
        <v>0</v>
      </c>
    </row>
    <row r="1081" spans="1:14" ht="15" x14ac:dyDescent="0.3">
      <c r="A1081" s="53" t="s">
        <v>253</v>
      </c>
      <c r="B1081" s="53" t="s">
        <v>67</v>
      </c>
      <c r="C1081" s="59">
        <v>2499</v>
      </c>
      <c r="D1081" s="59">
        <v>-1128</v>
      </c>
      <c r="E1081" s="59">
        <v>0</v>
      </c>
      <c r="F1081" s="59">
        <v>0</v>
      </c>
      <c r="G1081" s="59">
        <v>0</v>
      </c>
      <c r="H1081" s="59">
        <v>1371</v>
      </c>
      <c r="I1081" s="59">
        <v>-1000</v>
      </c>
      <c r="J1081" s="59">
        <v>371</v>
      </c>
      <c r="K1081" s="59">
        <v>0</v>
      </c>
      <c r="L1081" s="59">
        <v>0</v>
      </c>
      <c r="M1081" s="59">
        <v>0</v>
      </c>
      <c r="N1081" s="59">
        <v>371</v>
      </c>
    </row>
    <row r="1082" spans="1:14" ht="15" x14ac:dyDescent="0.3">
      <c r="A1082" s="53" t="s">
        <v>253</v>
      </c>
      <c r="B1082" s="53" t="s">
        <v>68</v>
      </c>
      <c r="C1082" s="59">
        <v>34239</v>
      </c>
      <c r="D1082" s="59">
        <v>0</v>
      </c>
      <c r="E1082" s="59">
        <v>0</v>
      </c>
      <c r="F1082" s="59">
        <v>0</v>
      </c>
      <c r="G1082" s="59">
        <v>0</v>
      </c>
      <c r="H1082" s="59">
        <v>34239</v>
      </c>
      <c r="I1082" s="59">
        <v>-9495</v>
      </c>
      <c r="J1082" s="59">
        <v>24744</v>
      </c>
      <c r="K1082" s="59">
        <v>0</v>
      </c>
      <c r="L1082" s="59">
        <v>0</v>
      </c>
      <c r="M1082" s="59">
        <v>0</v>
      </c>
      <c r="N1082" s="59">
        <v>24744</v>
      </c>
    </row>
    <row r="1083" spans="1:14" ht="15" x14ac:dyDescent="0.3">
      <c r="A1083" s="53" t="s">
        <v>253</v>
      </c>
      <c r="B1083" s="53" t="s">
        <v>69</v>
      </c>
      <c r="C1083" s="59">
        <v>141602</v>
      </c>
      <c r="D1083" s="59">
        <v>-2465</v>
      </c>
      <c r="E1083" s="59">
        <v>0</v>
      </c>
      <c r="F1083" s="59">
        <v>0</v>
      </c>
      <c r="G1083" s="59">
        <v>0</v>
      </c>
      <c r="H1083" s="59">
        <v>139137</v>
      </c>
      <c r="I1083" s="59">
        <v>-54044</v>
      </c>
      <c r="J1083" s="59">
        <v>85093</v>
      </c>
      <c r="K1083" s="59">
        <v>0</v>
      </c>
      <c r="L1083" s="59">
        <v>0</v>
      </c>
      <c r="M1083" s="59">
        <v>0</v>
      </c>
      <c r="N1083" s="59">
        <v>85093</v>
      </c>
    </row>
    <row r="1084" spans="1:14" ht="15" x14ac:dyDescent="0.3">
      <c r="A1084" s="53" t="s">
        <v>253</v>
      </c>
      <c r="B1084" s="53" t="s">
        <v>70</v>
      </c>
      <c r="C1084" s="59">
        <v>263075</v>
      </c>
      <c r="D1084" s="59">
        <v>-81519</v>
      </c>
      <c r="E1084" s="59">
        <v>0</v>
      </c>
      <c r="F1084" s="59">
        <v>0</v>
      </c>
      <c r="G1084" s="59">
        <v>0</v>
      </c>
      <c r="H1084" s="59">
        <v>181556</v>
      </c>
      <c r="I1084" s="59">
        <v>-92283</v>
      </c>
      <c r="J1084" s="59">
        <v>89273</v>
      </c>
      <c r="K1084" s="59">
        <v>1000</v>
      </c>
      <c r="L1084" s="59">
        <v>-1000</v>
      </c>
      <c r="M1084" s="59">
        <v>0</v>
      </c>
      <c r="N1084" s="59">
        <v>89273</v>
      </c>
    </row>
    <row r="1085" spans="1:14" ht="15" x14ac:dyDescent="0.3">
      <c r="A1085" s="53" t="s">
        <v>253</v>
      </c>
      <c r="B1085" s="53" t="s">
        <v>71</v>
      </c>
      <c r="C1085" s="59">
        <v>143901</v>
      </c>
      <c r="D1085" s="59">
        <v>-92544</v>
      </c>
      <c r="E1085" s="59">
        <v>0</v>
      </c>
      <c r="F1085" s="59">
        <v>0</v>
      </c>
      <c r="G1085" s="59">
        <v>0</v>
      </c>
      <c r="H1085" s="59">
        <v>51357</v>
      </c>
      <c r="I1085" s="59">
        <v>-40229</v>
      </c>
      <c r="J1085" s="59">
        <v>11128</v>
      </c>
      <c r="K1085" s="59">
        <v>0</v>
      </c>
      <c r="L1085" s="59">
        <v>0</v>
      </c>
      <c r="M1085" s="59">
        <v>0</v>
      </c>
      <c r="N1085" s="59">
        <v>11128</v>
      </c>
    </row>
    <row r="1086" spans="1:14" ht="15" x14ac:dyDescent="0.3">
      <c r="A1086" s="53" t="s">
        <v>253</v>
      </c>
      <c r="B1086" s="53" t="s">
        <v>39</v>
      </c>
      <c r="C1086" s="59">
        <v>125252</v>
      </c>
      <c r="D1086" s="59">
        <v>-49669</v>
      </c>
      <c r="E1086" s="59">
        <v>0</v>
      </c>
      <c r="F1086" s="59">
        <v>0</v>
      </c>
      <c r="G1086" s="59">
        <v>0</v>
      </c>
      <c r="H1086" s="59">
        <v>75583</v>
      </c>
      <c r="I1086" s="59">
        <v>-67957</v>
      </c>
      <c r="J1086" s="59">
        <v>7626</v>
      </c>
      <c r="K1086" s="59">
        <v>0</v>
      </c>
      <c r="L1086" s="59">
        <v>0</v>
      </c>
      <c r="M1086" s="59">
        <v>0</v>
      </c>
      <c r="N1086" s="59">
        <v>7626</v>
      </c>
    </row>
    <row r="1087" spans="1:14" ht="15" x14ac:dyDescent="0.3">
      <c r="A1087" s="53" t="s">
        <v>253</v>
      </c>
      <c r="B1087" s="53" t="s">
        <v>40</v>
      </c>
      <c r="C1087" s="59">
        <v>106651</v>
      </c>
      <c r="D1087" s="59">
        <v>-40204</v>
      </c>
      <c r="E1087" s="59">
        <v>0</v>
      </c>
      <c r="F1087" s="59">
        <v>0</v>
      </c>
      <c r="G1087" s="59">
        <v>0</v>
      </c>
      <c r="H1087" s="59">
        <v>66447</v>
      </c>
      <c r="I1087" s="59">
        <v>-54751</v>
      </c>
      <c r="J1087" s="59">
        <v>11696</v>
      </c>
      <c r="K1087" s="59">
        <v>0</v>
      </c>
      <c r="L1087" s="59">
        <v>0</v>
      </c>
      <c r="M1087" s="59">
        <v>0</v>
      </c>
      <c r="N1087" s="59">
        <v>11696</v>
      </c>
    </row>
    <row r="1088" spans="1:14" ht="15" x14ac:dyDescent="0.3">
      <c r="A1088" s="53" t="s">
        <v>253</v>
      </c>
      <c r="B1088" s="53" t="s">
        <v>41</v>
      </c>
      <c r="C1088" s="59">
        <v>108967</v>
      </c>
      <c r="D1088" s="59">
        <v>-49405</v>
      </c>
      <c r="E1088" s="59">
        <v>0</v>
      </c>
      <c r="F1088" s="59">
        <v>0</v>
      </c>
      <c r="G1088" s="59">
        <v>0</v>
      </c>
      <c r="H1088" s="59">
        <v>59562</v>
      </c>
      <c r="I1088" s="59">
        <v>-51005</v>
      </c>
      <c r="J1088" s="59">
        <v>8557</v>
      </c>
      <c r="K1088" s="59">
        <v>0</v>
      </c>
      <c r="L1088" s="59">
        <v>0</v>
      </c>
      <c r="M1088" s="59">
        <v>0</v>
      </c>
      <c r="N1088" s="59">
        <v>8557</v>
      </c>
    </row>
    <row r="1089" spans="1:14" ht="15" x14ac:dyDescent="0.3">
      <c r="A1089" s="53" t="s">
        <v>253</v>
      </c>
      <c r="B1089" s="53" t="s">
        <v>42</v>
      </c>
      <c r="C1089" s="59">
        <v>51370</v>
      </c>
      <c r="D1089" s="59">
        <v>0</v>
      </c>
      <c r="E1089" s="59">
        <v>0</v>
      </c>
      <c r="F1089" s="59">
        <v>0</v>
      </c>
      <c r="G1089" s="59">
        <v>0</v>
      </c>
      <c r="H1089" s="59">
        <v>51370</v>
      </c>
      <c r="I1089" s="59">
        <v>-39338</v>
      </c>
      <c r="J1089" s="59">
        <v>12032</v>
      </c>
      <c r="K1089" s="59">
        <v>0</v>
      </c>
      <c r="L1089" s="59">
        <v>0</v>
      </c>
      <c r="M1089" s="59">
        <v>0</v>
      </c>
      <c r="N1089" s="59">
        <v>12032</v>
      </c>
    </row>
    <row r="1090" spans="1:14" ht="15" x14ac:dyDescent="0.3">
      <c r="A1090" s="53" t="s">
        <v>253</v>
      </c>
      <c r="B1090" s="53" t="s">
        <v>43</v>
      </c>
      <c r="C1090" s="59">
        <v>30310</v>
      </c>
      <c r="D1090" s="59">
        <v>0</v>
      </c>
      <c r="E1090" s="59">
        <v>0</v>
      </c>
      <c r="F1090" s="59">
        <v>0</v>
      </c>
      <c r="G1090" s="59">
        <v>0</v>
      </c>
      <c r="H1090" s="59">
        <v>30310</v>
      </c>
      <c r="I1090" s="59">
        <v>-30310</v>
      </c>
      <c r="J1090" s="59">
        <v>0</v>
      </c>
      <c r="K1090" s="59">
        <v>0</v>
      </c>
      <c r="L1090" s="59">
        <v>0</v>
      </c>
      <c r="M1090" s="59">
        <v>0</v>
      </c>
      <c r="N1090" s="59">
        <v>0</v>
      </c>
    </row>
    <row r="1091" spans="1:14" ht="15" x14ac:dyDescent="0.3">
      <c r="A1091" s="53" t="s">
        <v>253</v>
      </c>
      <c r="B1091" s="53" t="s">
        <v>44</v>
      </c>
      <c r="C1091" s="59">
        <v>13324</v>
      </c>
      <c r="D1091" s="59">
        <v>0</v>
      </c>
      <c r="E1091" s="59">
        <v>0</v>
      </c>
      <c r="F1091" s="59">
        <v>0</v>
      </c>
      <c r="G1091" s="59">
        <v>0</v>
      </c>
      <c r="H1091" s="59">
        <v>13324</v>
      </c>
      <c r="I1091" s="59">
        <v>-13324</v>
      </c>
      <c r="J1091" s="59">
        <v>0</v>
      </c>
      <c r="K1091" s="59">
        <v>0</v>
      </c>
      <c r="L1091" s="59">
        <v>0</v>
      </c>
      <c r="M1091" s="59">
        <v>0</v>
      </c>
      <c r="N1091" s="59">
        <v>0</v>
      </c>
    </row>
    <row r="1092" spans="1:14" ht="15" x14ac:dyDescent="0.3">
      <c r="A1092" s="53" t="s">
        <v>253</v>
      </c>
      <c r="B1092" s="53" t="s">
        <v>45</v>
      </c>
      <c r="C1092" s="59">
        <v>31751</v>
      </c>
      <c r="D1092" s="59">
        <v>-21486</v>
      </c>
      <c r="E1092" s="59">
        <v>0</v>
      </c>
      <c r="F1092" s="59">
        <v>0</v>
      </c>
      <c r="G1092" s="59">
        <v>0</v>
      </c>
      <c r="H1092" s="59">
        <v>10265</v>
      </c>
      <c r="I1092" s="59">
        <v>-10265</v>
      </c>
      <c r="J1092" s="59">
        <v>0</v>
      </c>
      <c r="K1092" s="59">
        <v>0</v>
      </c>
      <c r="L1092" s="59">
        <v>0</v>
      </c>
      <c r="M1092" s="59">
        <v>0</v>
      </c>
      <c r="N1092" s="59">
        <v>0</v>
      </c>
    </row>
    <row r="1093" spans="1:14" ht="15" x14ac:dyDescent="0.3">
      <c r="A1093" s="53" t="s">
        <v>253</v>
      </c>
      <c r="B1093" s="53" t="s">
        <v>46</v>
      </c>
      <c r="C1093" s="59">
        <v>8372</v>
      </c>
      <c r="D1093" s="59">
        <v>0</v>
      </c>
      <c r="E1093" s="59">
        <v>0</v>
      </c>
      <c r="F1093" s="59">
        <v>0</v>
      </c>
      <c r="G1093" s="59">
        <v>0</v>
      </c>
      <c r="H1093" s="59">
        <v>8372</v>
      </c>
      <c r="I1093" s="59">
        <v>-8372</v>
      </c>
      <c r="J1093" s="59">
        <v>0</v>
      </c>
      <c r="K1093" s="59">
        <v>0</v>
      </c>
      <c r="L1093" s="59">
        <v>0</v>
      </c>
      <c r="M1093" s="59">
        <v>0</v>
      </c>
      <c r="N1093" s="59">
        <v>0</v>
      </c>
    </row>
    <row r="1094" spans="1:14" ht="15" x14ac:dyDescent="0.3">
      <c r="A1094" s="53" t="s">
        <v>253</v>
      </c>
      <c r="B1094" s="53" t="s">
        <v>47</v>
      </c>
      <c r="C1094" s="59">
        <v>6277</v>
      </c>
      <c r="D1094" s="59">
        <v>0</v>
      </c>
      <c r="E1094" s="59">
        <v>0</v>
      </c>
      <c r="F1094" s="59">
        <v>0</v>
      </c>
      <c r="G1094" s="59">
        <v>0</v>
      </c>
      <c r="H1094" s="59">
        <v>6277</v>
      </c>
      <c r="I1094" s="59">
        <v>-6277</v>
      </c>
      <c r="J1094" s="59">
        <v>0</v>
      </c>
      <c r="K1094" s="59">
        <v>0</v>
      </c>
      <c r="L1094" s="59">
        <v>0</v>
      </c>
      <c r="M1094" s="59">
        <v>0</v>
      </c>
      <c r="N1094" s="59">
        <v>0</v>
      </c>
    </row>
    <row r="1095" spans="1:14" ht="15" x14ac:dyDescent="0.3">
      <c r="A1095" s="53" t="s">
        <v>252</v>
      </c>
      <c r="B1095" s="53" t="s">
        <v>42</v>
      </c>
      <c r="C1095" s="59">
        <v>16942</v>
      </c>
      <c r="D1095" s="59">
        <v>-16942</v>
      </c>
      <c r="E1095" s="59">
        <v>0</v>
      </c>
      <c r="F1095" s="59">
        <v>0</v>
      </c>
      <c r="G1095" s="59">
        <v>0</v>
      </c>
      <c r="H1095" s="59">
        <v>0</v>
      </c>
      <c r="I1095" s="59">
        <v>0</v>
      </c>
      <c r="J1095" s="59">
        <v>0</v>
      </c>
      <c r="K1095" s="59">
        <v>0</v>
      </c>
      <c r="L1095" s="59">
        <v>0</v>
      </c>
      <c r="M1095" s="59">
        <v>0</v>
      </c>
      <c r="N1095" s="59">
        <v>0</v>
      </c>
    </row>
    <row r="1096" spans="1:14" ht="15" x14ac:dyDescent="0.3">
      <c r="A1096" s="53" t="s">
        <v>252</v>
      </c>
      <c r="B1096" s="53" t="s">
        <v>43</v>
      </c>
      <c r="C1096" s="59">
        <v>15050</v>
      </c>
      <c r="D1096" s="59">
        <v>-15050</v>
      </c>
      <c r="E1096" s="59">
        <v>0</v>
      </c>
      <c r="F1096" s="59">
        <v>0</v>
      </c>
      <c r="G1096" s="59">
        <v>0</v>
      </c>
      <c r="H1096" s="59">
        <v>0</v>
      </c>
      <c r="I1096" s="59">
        <v>0</v>
      </c>
      <c r="J1096" s="59">
        <v>0</v>
      </c>
      <c r="K1096" s="59">
        <v>0</v>
      </c>
      <c r="L1096" s="59">
        <v>0</v>
      </c>
      <c r="M1096" s="59">
        <v>0</v>
      </c>
      <c r="N1096" s="59">
        <v>0</v>
      </c>
    </row>
    <row r="1097" spans="1:14" ht="15" x14ac:dyDescent="0.3">
      <c r="A1097" s="53" t="s">
        <v>252</v>
      </c>
      <c r="B1097" s="53" t="s">
        <v>48</v>
      </c>
      <c r="C1097" s="59">
        <v>4600</v>
      </c>
      <c r="D1097" s="59">
        <v>0</v>
      </c>
      <c r="E1097" s="59">
        <v>0</v>
      </c>
      <c r="F1097" s="59">
        <v>0</v>
      </c>
      <c r="G1097" s="59">
        <v>0</v>
      </c>
      <c r="H1097" s="59">
        <v>4600</v>
      </c>
      <c r="I1097" s="59">
        <v>-4600</v>
      </c>
      <c r="J1097" s="59">
        <v>0</v>
      </c>
      <c r="K1097" s="59">
        <v>0</v>
      </c>
      <c r="L1097" s="59">
        <v>0</v>
      </c>
      <c r="M1097" s="59">
        <v>0</v>
      </c>
      <c r="N1097" s="59">
        <v>0</v>
      </c>
    </row>
    <row r="1098" spans="1:14" ht="15" x14ac:dyDescent="0.3">
      <c r="A1098" s="53" t="s">
        <v>252</v>
      </c>
      <c r="B1098" s="53" t="s">
        <v>49</v>
      </c>
      <c r="C1098" s="59">
        <v>9966</v>
      </c>
      <c r="D1098" s="59">
        <v>0</v>
      </c>
      <c r="E1098" s="59">
        <v>0</v>
      </c>
      <c r="F1098" s="59">
        <v>0</v>
      </c>
      <c r="G1098" s="59">
        <v>0</v>
      </c>
      <c r="H1098" s="59">
        <v>9966</v>
      </c>
      <c r="I1098" s="59">
        <v>-9966</v>
      </c>
      <c r="J1098" s="59">
        <v>0</v>
      </c>
      <c r="K1098" s="59">
        <v>0</v>
      </c>
      <c r="L1098" s="59">
        <v>0</v>
      </c>
      <c r="M1098" s="59">
        <v>0</v>
      </c>
      <c r="N1098" s="59">
        <v>0</v>
      </c>
    </row>
    <row r="1099" spans="1:14" ht="15" x14ac:dyDescent="0.3">
      <c r="A1099" s="53" t="s">
        <v>252</v>
      </c>
      <c r="B1099" s="53" t="s">
        <v>50</v>
      </c>
      <c r="C1099" s="59">
        <v>26382</v>
      </c>
      <c r="D1099" s="59">
        <v>-1000</v>
      </c>
      <c r="E1099" s="59">
        <v>0</v>
      </c>
      <c r="F1099" s="59">
        <v>0</v>
      </c>
      <c r="G1099" s="59">
        <v>0</v>
      </c>
      <c r="H1099" s="59">
        <v>25382</v>
      </c>
      <c r="I1099" s="59">
        <v>-25382</v>
      </c>
      <c r="J1099" s="59">
        <v>0</v>
      </c>
      <c r="K1099" s="59">
        <v>0</v>
      </c>
      <c r="L1099" s="59">
        <v>0</v>
      </c>
      <c r="M1099" s="59">
        <v>0</v>
      </c>
      <c r="N1099" s="59">
        <v>0</v>
      </c>
    </row>
    <row r="1100" spans="1:14" ht="15" x14ac:dyDescent="0.3">
      <c r="A1100" s="53" t="s">
        <v>252</v>
      </c>
      <c r="B1100" s="53" t="s">
        <v>51</v>
      </c>
      <c r="C1100" s="59">
        <v>7434</v>
      </c>
      <c r="D1100" s="59">
        <v>0</v>
      </c>
      <c r="E1100" s="59">
        <v>0</v>
      </c>
      <c r="F1100" s="59">
        <v>0</v>
      </c>
      <c r="G1100" s="59">
        <v>0</v>
      </c>
      <c r="H1100" s="59">
        <v>7434</v>
      </c>
      <c r="I1100" s="59">
        <v>-7434</v>
      </c>
      <c r="J1100" s="59">
        <v>0</v>
      </c>
      <c r="K1100" s="59">
        <v>0</v>
      </c>
      <c r="L1100" s="59">
        <v>0</v>
      </c>
      <c r="M1100" s="59">
        <v>0</v>
      </c>
      <c r="N1100" s="59">
        <v>0</v>
      </c>
    </row>
    <row r="1101" spans="1:14" ht="15" x14ac:dyDescent="0.3">
      <c r="A1101" s="53" t="s">
        <v>252</v>
      </c>
      <c r="B1101" s="53" t="s">
        <v>52</v>
      </c>
      <c r="C1101" s="59">
        <v>7045</v>
      </c>
      <c r="D1101" s="59">
        <v>0</v>
      </c>
      <c r="E1101" s="59">
        <v>0</v>
      </c>
      <c r="F1101" s="59">
        <v>0</v>
      </c>
      <c r="G1101" s="59">
        <v>0</v>
      </c>
      <c r="H1101" s="59">
        <v>7045</v>
      </c>
      <c r="I1101" s="59">
        <v>-7045</v>
      </c>
      <c r="J1101" s="59">
        <v>0</v>
      </c>
      <c r="K1101" s="59">
        <v>0</v>
      </c>
      <c r="L1101" s="59">
        <v>0</v>
      </c>
      <c r="M1101" s="59">
        <v>0</v>
      </c>
      <c r="N1101" s="59">
        <v>0</v>
      </c>
    </row>
    <row r="1102" spans="1:14" ht="15" x14ac:dyDescent="0.3">
      <c r="A1102" s="53" t="s">
        <v>252</v>
      </c>
      <c r="B1102" s="53" t="s">
        <v>53</v>
      </c>
      <c r="C1102" s="59">
        <v>7491</v>
      </c>
      <c r="D1102" s="59">
        <v>0</v>
      </c>
      <c r="E1102" s="59">
        <v>0</v>
      </c>
      <c r="F1102" s="59">
        <v>0</v>
      </c>
      <c r="G1102" s="59">
        <v>0</v>
      </c>
      <c r="H1102" s="59">
        <v>7491</v>
      </c>
      <c r="I1102" s="59">
        <v>-7491</v>
      </c>
      <c r="J1102" s="59">
        <v>0</v>
      </c>
      <c r="K1102" s="59">
        <v>0</v>
      </c>
      <c r="L1102" s="59">
        <v>0</v>
      </c>
      <c r="M1102" s="59">
        <v>0</v>
      </c>
      <c r="N1102" s="59">
        <v>0</v>
      </c>
    </row>
    <row r="1103" spans="1:14" ht="15" x14ac:dyDescent="0.3">
      <c r="A1103" s="53" t="s">
        <v>252</v>
      </c>
      <c r="B1103" s="53" t="s">
        <v>54</v>
      </c>
      <c r="C1103" s="59">
        <v>2601</v>
      </c>
      <c r="D1103" s="59">
        <v>0</v>
      </c>
      <c r="E1103" s="59">
        <v>0</v>
      </c>
      <c r="F1103" s="59">
        <v>0</v>
      </c>
      <c r="G1103" s="59">
        <v>0</v>
      </c>
      <c r="H1103" s="59">
        <v>2601</v>
      </c>
      <c r="I1103" s="59">
        <v>-2601</v>
      </c>
      <c r="J1103" s="59">
        <v>0</v>
      </c>
      <c r="K1103" s="59">
        <v>0</v>
      </c>
      <c r="L1103" s="59">
        <v>0</v>
      </c>
      <c r="M1103" s="59">
        <v>0</v>
      </c>
      <c r="N1103" s="59">
        <v>0</v>
      </c>
    </row>
    <row r="1104" spans="1:14" ht="15" x14ac:dyDescent="0.3">
      <c r="A1104" s="53" t="s">
        <v>252</v>
      </c>
      <c r="B1104" s="53" t="s">
        <v>55</v>
      </c>
      <c r="C1104" s="59">
        <v>13120</v>
      </c>
      <c r="D1104" s="59">
        <v>-521</v>
      </c>
      <c r="E1104" s="59">
        <v>0</v>
      </c>
      <c r="F1104" s="59">
        <v>0</v>
      </c>
      <c r="G1104" s="59">
        <v>0</v>
      </c>
      <c r="H1104" s="59">
        <v>12599</v>
      </c>
      <c r="I1104" s="59">
        <v>-12599</v>
      </c>
      <c r="J1104" s="59">
        <v>0</v>
      </c>
      <c r="K1104" s="59">
        <v>0</v>
      </c>
      <c r="L1104" s="59">
        <v>0</v>
      </c>
      <c r="M1104" s="59">
        <v>0</v>
      </c>
      <c r="N1104" s="59">
        <v>0</v>
      </c>
    </row>
    <row r="1105" spans="1:14" ht="15" x14ac:dyDescent="0.3">
      <c r="A1105" s="53" t="s">
        <v>251</v>
      </c>
      <c r="B1105" s="53" t="s">
        <v>48</v>
      </c>
      <c r="C1105" s="59">
        <v>3180</v>
      </c>
      <c r="D1105" s="59">
        <v>0</v>
      </c>
      <c r="E1105" s="59">
        <v>0</v>
      </c>
      <c r="F1105" s="59">
        <v>0</v>
      </c>
      <c r="G1105" s="59">
        <v>0</v>
      </c>
      <c r="H1105" s="59">
        <v>3180</v>
      </c>
      <c r="I1105" s="59">
        <v>-3180</v>
      </c>
      <c r="J1105" s="59">
        <v>0</v>
      </c>
      <c r="K1105" s="59">
        <v>0</v>
      </c>
      <c r="L1105" s="59">
        <v>0</v>
      </c>
      <c r="M1105" s="59">
        <v>0</v>
      </c>
      <c r="N1105" s="59">
        <v>0</v>
      </c>
    </row>
    <row r="1106" spans="1:14" ht="15" x14ac:dyDescent="0.3">
      <c r="A1106" s="53" t="s">
        <v>251</v>
      </c>
      <c r="B1106" s="53" t="s">
        <v>49</v>
      </c>
      <c r="C1106" s="59">
        <v>29446</v>
      </c>
      <c r="D1106" s="59">
        <v>0</v>
      </c>
      <c r="E1106" s="59">
        <v>0</v>
      </c>
      <c r="F1106" s="59">
        <v>0</v>
      </c>
      <c r="G1106" s="59">
        <v>0</v>
      </c>
      <c r="H1106" s="59">
        <v>29446</v>
      </c>
      <c r="I1106" s="59">
        <v>-29446</v>
      </c>
      <c r="J1106" s="59">
        <v>0</v>
      </c>
      <c r="K1106" s="59">
        <v>0</v>
      </c>
      <c r="L1106" s="59">
        <v>0</v>
      </c>
      <c r="M1106" s="59">
        <v>0</v>
      </c>
      <c r="N1106" s="59">
        <v>0</v>
      </c>
    </row>
    <row r="1107" spans="1:14" ht="15" x14ac:dyDescent="0.3">
      <c r="A1107" s="53" t="s">
        <v>251</v>
      </c>
      <c r="B1107" s="53" t="s">
        <v>50</v>
      </c>
      <c r="C1107" s="59">
        <v>28856</v>
      </c>
      <c r="D1107" s="59">
        <v>0</v>
      </c>
      <c r="E1107" s="59">
        <v>0</v>
      </c>
      <c r="F1107" s="59">
        <v>0</v>
      </c>
      <c r="G1107" s="59">
        <v>0</v>
      </c>
      <c r="H1107" s="59">
        <v>28856</v>
      </c>
      <c r="I1107" s="59">
        <v>-28856</v>
      </c>
      <c r="J1107" s="59">
        <v>0</v>
      </c>
      <c r="K1107" s="59">
        <v>0</v>
      </c>
      <c r="L1107" s="59">
        <v>0</v>
      </c>
      <c r="M1107" s="59">
        <v>0</v>
      </c>
      <c r="N1107" s="59">
        <v>0</v>
      </c>
    </row>
    <row r="1108" spans="1:14" ht="15" x14ac:dyDescent="0.3">
      <c r="A1108" s="53" t="s">
        <v>251</v>
      </c>
      <c r="B1108" s="53" t="s">
        <v>51</v>
      </c>
      <c r="C1108" s="59">
        <v>31392</v>
      </c>
      <c r="D1108" s="59">
        <v>0</v>
      </c>
      <c r="E1108" s="59">
        <v>0</v>
      </c>
      <c r="F1108" s="59">
        <v>0</v>
      </c>
      <c r="G1108" s="59">
        <v>0</v>
      </c>
      <c r="H1108" s="59">
        <v>31392</v>
      </c>
      <c r="I1108" s="59">
        <v>-31392</v>
      </c>
      <c r="J1108" s="59">
        <v>0</v>
      </c>
      <c r="K1108" s="59">
        <v>0</v>
      </c>
      <c r="L1108" s="59">
        <v>0</v>
      </c>
      <c r="M1108" s="59">
        <v>0</v>
      </c>
      <c r="N1108" s="59">
        <v>0</v>
      </c>
    </row>
    <row r="1109" spans="1:14" ht="15" x14ac:dyDescent="0.3">
      <c r="A1109" s="53" t="s">
        <v>251</v>
      </c>
      <c r="B1109" s="53" t="s">
        <v>52</v>
      </c>
      <c r="C1109" s="59">
        <v>28461</v>
      </c>
      <c r="D1109" s="59">
        <v>0</v>
      </c>
      <c r="E1109" s="59">
        <v>0</v>
      </c>
      <c r="F1109" s="59">
        <v>0</v>
      </c>
      <c r="G1109" s="59">
        <v>0</v>
      </c>
      <c r="H1109" s="59">
        <v>28461</v>
      </c>
      <c r="I1109" s="59">
        <v>-28461</v>
      </c>
      <c r="J1109" s="59">
        <v>0</v>
      </c>
      <c r="K1109" s="59">
        <v>0</v>
      </c>
      <c r="L1109" s="59">
        <v>0</v>
      </c>
      <c r="M1109" s="59">
        <v>0</v>
      </c>
      <c r="N1109" s="59">
        <v>0</v>
      </c>
    </row>
    <row r="1110" spans="1:14" ht="15" x14ac:dyDescent="0.3">
      <c r="A1110" s="53" t="s">
        <v>250</v>
      </c>
      <c r="B1110" s="53" t="s">
        <v>39</v>
      </c>
      <c r="C1110" s="59">
        <v>9273</v>
      </c>
      <c r="D1110" s="59">
        <v>-273</v>
      </c>
      <c r="E1110" s="59">
        <v>0</v>
      </c>
      <c r="F1110" s="59">
        <v>0</v>
      </c>
      <c r="G1110" s="59">
        <v>0</v>
      </c>
      <c r="H1110" s="59">
        <v>9000</v>
      </c>
      <c r="I1110" s="59">
        <v>-4735</v>
      </c>
      <c r="J1110" s="59">
        <v>4265</v>
      </c>
      <c r="K1110" s="59">
        <v>0</v>
      </c>
      <c r="L1110" s="59">
        <v>0</v>
      </c>
      <c r="M1110" s="59">
        <v>0</v>
      </c>
      <c r="N1110" s="59">
        <v>4265</v>
      </c>
    </row>
    <row r="1111" spans="1:14" ht="15" x14ac:dyDescent="0.3">
      <c r="A1111" s="53" t="s">
        <v>250</v>
      </c>
      <c r="B1111" s="53" t="s">
        <v>40</v>
      </c>
      <c r="C1111" s="59">
        <v>10552</v>
      </c>
      <c r="D1111" s="59">
        <v>0</v>
      </c>
      <c r="E1111" s="59">
        <v>0</v>
      </c>
      <c r="F1111" s="59">
        <v>0</v>
      </c>
      <c r="G1111" s="59">
        <v>0</v>
      </c>
      <c r="H1111" s="59">
        <v>10552</v>
      </c>
      <c r="I1111" s="59">
        <v>-10552</v>
      </c>
      <c r="J1111" s="59">
        <v>0</v>
      </c>
      <c r="K1111" s="59">
        <v>0</v>
      </c>
      <c r="L1111" s="59">
        <v>0</v>
      </c>
      <c r="M1111" s="59">
        <v>0</v>
      </c>
      <c r="N1111" s="59">
        <v>0</v>
      </c>
    </row>
    <row r="1112" spans="1:14" ht="15" x14ac:dyDescent="0.3">
      <c r="A1112" s="53" t="s">
        <v>250</v>
      </c>
      <c r="B1112" s="53" t="s">
        <v>41</v>
      </c>
      <c r="C1112" s="59">
        <v>4262</v>
      </c>
      <c r="D1112" s="59">
        <v>0</v>
      </c>
      <c r="E1112" s="59">
        <v>0</v>
      </c>
      <c r="F1112" s="59">
        <v>0</v>
      </c>
      <c r="G1112" s="59">
        <v>0</v>
      </c>
      <c r="H1112" s="59">
        <v>4262</v>
      </c>
      <c r="I1112" s="59">
        <v>-4262</v>
      </c>
      <c r="J1112" s="59">
        <v>0</v>
      </c>
      <c r="K1112" s="59">
        <v>0</v>
      </c>
      <c r="L1112" s="59">
        <v>0</v>
      </c>
      <c r="M1112" s="59">
        <v>0</v>
      </c>
      <c r="N1112" s="59">
        <v>0</v>
      </c>
    </row>
    <row r="1113" spans="1:14" ht="15" x14ac:dyDescent="0.3">
      <c r="A1113" s="53" t="s">
        <v>250</v>
      </c>
      <c r="B1113" s="53" t="s">
        <v>42</v>
      </c>
      <c r="C1113" s="59">
        <v>9014</v>
      </c>
      <c r="D1113" s="59">
        <v>0</v>
      </c>
      <c r="E1113" s="59">
        <v>0</v>
      </c>
      <c r="F1113" s="59">
        <v>0</v>
      </c>
      <c r="G1113" s="59">
        <v>0</v>
      </c>
      <c r="H1113" s="59">
        <v>9014</v>
      </c>
      <c r="I1113" s="59">
        <v>-9014</v>
      </c>
      <c r="J1113" s="59">
        <v>0</v>
      </c>
      <c r="K1113" s="59">
        <v>0</v>
      </c>
      <c r="L1113" s="59">
        <v>0</v>
      </c>
      <c r="M1113" s="59">
        <v>0</v>
      </c>
      <c r="N1113" s="59">
        <v>0</v>
      </c>
    </row>
    <row r="1114" spans="1:14" ht="15" x14ac:dyDescent="0.3">
      <c r="A1114" s="53" t="s">
        <v>250</v>
      </c>
      <c r="B1114" s="53" t="s">
        <v>43</v>
      </c>
      <c r="C1114" s="59">
        <v>6689</v>
      </c>
      <c r="D1114" s="59">
        <v>0</v>
      </c>
      <c r="E1114" s="59">
        <v>0</v>
      </c>
      <c r="F1114" s="59">
        <v>0</v>
      </c>
      <c r="G1114" s="59">
        <v>0</v>
      </c>
      <c r="H1114" s="59">
        <v>6689</v>
      </c>
      <c r="I1114" s="59">
        <v>-6689</v>
      </c>
      <c r="J1114" s="59">
        <v>0</v>
      </c>
      <c r="K1114" s="59">
        <v>0</v>
      </c>
      <c r="L1114" s="59">
        <v>0</v>
      </c>
      <c r="M1114" s="59">
        <v>0</v>
      </c>
      <c r="N1114" s="59">
        <v>0</v>
      </c>
    </row>
    <row r="1115" spans="1:14" ht="15" x14ac:dyDescent="0.3">
      <c r="A1115" s="53" t="s">
        <v>250</v>
      </c>
      <c r="B1115" s="53" t="s">
        <v>44</v>
      </c>
      <c r="C1115" s="59">
        <v>1938</v>
      </c>
      <c r="D1115" s="59">
        <v>0</v>
      </c>
      <c r="E1115" s="59">
        <v>0</v>
      </c>
      <c r="F1115" s="59">
        <v>0</v>
      </c>
      <c r="G1115" s="59">
        <v>0</v>
      </c>
      <c r="H1115" s="59">
        <v>1938</v>
      </c>
      <c r="I1115" s="59">
        <v>-1938</v>
      </c>
      <c r="J1115" s="59">
        <v>0</v>
      </c>
      <c r="K1115" s="59">
        <v>0</v>
      </c>
      <c r="L1115" s="59">
        <v>0</v>
      </c>
      <c r="M1115" s="59">
        <v>0</v>
      </c>
      <c r="N1115" s="59">
        <v>0</v>
      </c>
    </row>
    <row r="1116" spans="1:14" ht="15" x14ac:dyDescent="0.3">
      <c r="A1116" s="53" t="s">
        <v>250</v>
      </c>
      <c r="B1116" s="53" t="s">
        <v>45</v>
      </c>
      <c r="C1116" s="59">
        <v>3125</v>
      </c>
      <c r="D1116" s="59">
        <v>0</v>
      </c>
      <c r="E1116" s="59">
        <v>0</v>
      </c>
      <c r="F1116" s="59">
        <v>0</v>
      </c>
      <c r="G1116" s="59">
        <v>0</v>
      </c>
      <c r="H1116" s="59">
        <v>3125</v>
      </c>
      <c r="I1116" s="59">
        <v>-3125</v>
      </c>
      <c r="J1116" s="59">
        <v>0</v>
      </c>
      <c r="K1116" s="59">
        <v>0</v>
      </c>
      <c r="L1116" s="59">
        <v>0</v>
      </c>
      <c r="M1116" s="59">
        <v>0</v>
      </c>
      <c r="N1116" s="59">
        <v>0</v>
      </c>
    </row>
    <row r="1117" spans="1:14" ht="15" x14ac:dyDescent="0.3">
      <c r="A1117" s="53" t="s">
        <v>250</v>
      </c>
      <c r="B1117" s="53" t="s">
        <v>46</v>
      </c>
      <c r="C1117" s="59">
        <v>3078</v>
      </c>
      <c r="D1117" s="59">
        <v>0</v>
      </c>
      <c r="E1117" s="59">
        <v>0</v>
      </c>
      <c r="F1117" s="59">
        <v>0</v>
      </c>
      <c r="G1117" s="59">
        <v>0</v>
      </c>
      <c r="H1117" s="59">
        <v>3078</v>
      </c>
      <c r="I1117" s="59">
        <v>-3078</v>
      </c>
      <c r="J1117" s="59">
        <v>0</v>
      </c>
      <c r="K1117" s="59">
        <v>0</v>
      </c>
      <c r="L1117" s="59">
        <v>0</v>
      </c>
      <c r="M1117" s="59">
        <v>0</v>
      </c>
      <c r="N1117" s="59">
        <v>0</v>
      </c>
    </row>
    <row r="1118" spans="1:14" ht="15" x14ac:dyDescent="0.3">
      <c r="A1118" s="53" t="s">
        <v>250</v>
      </c>
      <c r="B1118" s="53" t="s">
        <v>47</v>
      </c>
      <c r="C1118" s="59">
        <v>24423</v>
      </c>
      <c r="D1118" s="59">
        <v>0</v>
      </c>
      <c r="E1118" s="59">
        <v>0</v>
      </c>
      <c r="F1118" s="59">
        <v>0</v>
      </c>
      <c r="G1118" s="59">
        <v>0</v>
      </c>
      <c r="H1118" s="59">
        <v>24423</v>
      </c>
      <c r="I1118" s="59">
        <v>-24423</v>
      </c>
      <c r="J1118" s="59">
        <v>0</v>
      </c>
      <c r="K1118" s="59">
        <v>0</v>
      </c>
      <c r="L1118" s="59">
        <v>0</v>
      </c>
      <c r="M1118" s="59">
        <v>0</v>
      </c>
      <c r="N1118" s="59">
        <v>0</v>
      </c>
    </row>
    <row r="1119" spans="1:14" ht="15" x14ac:dyDescent="0.3">
      <c r="A1119" s="53" t="s">
        <v>250</v>
      </c>
      <c r="B1119" s="53" t="s">
        <v>48</v>
      </c>
      <c r="C1119" s="59">
        <v>13795</v>
      </c>
      <c r="D1119" s="59">
        <v>-1714</v>
      </c>
      <c r="E1119" s="59">
        <v>0</v>
      </c>
      <c r="F1119" s="59">
        <v>0</v>
      </c>
      <c r="G1119" s="59">
        <v>0</v>
      </c>
      <c r="H1119" s="59">
        <v>12081</v>
      </c>
      <c r="I1119" s="59">
        <v>-12081</v>
      </c>
      <c r="J1119" s="59">
        <v>0</v>
      </c>
      <c r="K1119" s="59">
        <v>0</v>
      </c>
      <c r="L1119" s="59">
        <v>0</v>
      </c>
      <c r="M1119" s="59">
        <v>0</v>
      </c>
      <c r="N1119" s="59">
        <v>0</v>
      </c>
    </row>
    <row r="1120" spans="1:14" ht="15" x14ac:dyDescent="0.3">
      <c r="A1120" s="53" t="s">
        <v>250</v>
      </c>
      <c r="B1120" s="53" t="s">
        <v>49</v>
      </c>
      <c r="C1120" s="59">
        <v>55555</v>
      </c>
      <c r="D1120" s="59">
        <v>-716</v>
      </c>
      <c r="E1120" s="59">
        <v>0</v>
      </c>
      <c r="F1120" s="59">
        <v>0</v>
      </c>
      <c r="G1120" s="59">
        <v>0</v>
      </c>
      <c r="H1120" s="59">
        <v>54839</v>
      </c>
      <c r="I1120" s="59">
        <v>-54839</v>
      </c>
      <c r="J1120" s="59">
        <v>0</v>
      </c>
      <c r="K1120" s="59">
        <v>0</v>
      </c>
      <c r="L1120" s="59">
        <v>0</v>
      </c>
      <c r="M1120" s="59">
        <v>0</v>
      </c>
      <c r="N1120" s="59">
        <v>0</v>
      </c>
    </row>
    <row r="1121" spans="1:14" ht="15" x14ac:dyDescent="0.3">
      <c r="A1121" s="53" t="s">
        <v>250</v>
      </c>
      <c r="B1121" s="53" t="s">
        <v>50</v>
      </c>
      <c r="C1121" s="59">
        <v>11452</v>
      </c>
      <c r="D1121" s="59">
        <v>0</v>
      </c>
      <c r="E1121" s="59">
        <v>0</v>
      </c>
      <c r="F1121" s="59">
        <v>0</v>
      </c>
      <c r="G1121" s="59">
        <v>0</v>
      </c>
      <c r="H1121" s="59">
        <v>11452</v>
      </c>
      <c r="I1121" s="59">
        <v>-11452</v>
      </c>
      <c r="J1121" s="59">
        <v>0</v>
      </c>
      <c r="K1121" s="59">
        <v>0</v>
      </c>
      <c r="L1121" s="59">
        <v>0</v>
      </c>
      <c r="M1121" s="59">
        <v>0</v>
      </c>
      <c r="N1121" s="59">
        <v>0</v>
      </c>
    </row>
    <row r="1122" spans="1:14" ht="15" x14ac:dyDescent="0.3">
      <c r="A1122" s="53" t="s">
        <v>250</v>
      </c>
      <c r="B1122" s="53" t="s">
        <v>51</v>
      </c>
      <c r="C1122" s="59">
        <v>12706</v>
      </c>
      <c r="D1122" s="59">
        <v>0</v>
      </c>
      <c r="E1122" s="59">
        <v>0</v>
      </c>
      <c r="F1122" s="59">
        <v>0</v>
      </c>
      <c r="G1122" s="59">
        <v>0</v>
      </c>
      <c r="H1122" s="59">
        <v>12706</v>
      </c>
      <c r="I1122" s="59">
        <v>-12706</v>
      </c>
      <c r="J1122" s="59">
        <v>0</v>
      </c>
      <c r="K1122" s="59">
        <v>0</v>
      </c>
      <c r="L1122" s="59">
        <v>0</v>
      </c>
      <c r="M1122" s="59">
        <v>0</v>
      </c>
      <c r="N1122" s="59">
        <v>0</v>
      </c>
    </row>
    <row r="1123" spans="1:14" ht="15" x14ac:dyDescent="0.3">
      <c r="A1123" s="53" t="s">
        <v>250</v>
      </c>
      <c r="B1123" s="53" t="s">
        <v>52</v>
      </c>
      <c r="C1123" s="59">
        <v>404</v>
      </c>
      <c r="D1123" s="59">
        <v>0</v>
      </c>
      <c r="E1123" s="59">
        <v>0</v>
      </c>
      <c r="F1123" s="59">
        <v>0</v>
      </c>
      <c r="G1123" s="59">
        <v>0</v>
      </c>
      <c r="H1123" s="59">
        <v>404</v>
      </c>
      <c r="I1123" s="59">
        <v>-404</v>
      </c>
      <c r="J1123" s="59">
        <v>0</v>
      </c>
      <c r="K1123" s="59">
        <v>0</v>
      </c>
      <c r="L1123" s="59">
        <v>0</v>
      </c>
      <c r="M1123" s="59">
        <v>0</v>
      </c>
      <c r="N1123" s="59">
        <v>0</v>
      </c>
    </row>
    <row r="1124" spans="1:14" ht="15" x14ac:dyDescent="0.3">
      <c r="A1124" s="53" t="s">
        <v>249</v>
      </c>
      <c r="B1124" s="53" t="s">
        <v>65</v>
      </c>
      <c r="C1124" s="59">
        <v>7912</v>
      </c>
      <c r="D1124" s="59">
        <v>0</v>
      </c>
      <c r="E1124" s="59">
        <v>0</v>
      </c>
      <c r="F1124" s="59">
        <v>0</v>
      </c>
      <c r="G1124" s="59">
        <v>0</v>
      </c>
      <c r="H1124" s="59">
        <v>7912</v>
      </c>
      <c r="I1124" s="59">
        <v>-1000</v>
      </c>
      <c r="J1124" s="59">
        <v>6912</v>
      </c>
      <c r="K1124" s="59">
        <v>0</v>
      </c>
      <c r="L1124" s="59">
        <v>0</v>
      </c>
      <c r="M1124" s="59">
        <v>0</v>
      </c>
      <c r="N1124" s="59">
        <v>6912</v>
      </c>
    </row>
    <row r="1125" spans="1:14" ht="15" x14ac:dyDescent="0.3">
      <c r="A1125" s="53" t="s">
        <v>249</v>
      </c>
      <c r="B1125" s="53" t="s">
        <v>66</v>
      </c>
      <c r="C1125" s="59">
        <v>19997</v>
      </c>
      <c r="D1125" s="59">
        <v>0</v>
      </c>
      <c r="E1125" s="59">
        <v>0</v>
      </c>
      <c r="F1125" s="59">
        <v>0</v>
      </c>
      <c r="G1125" s="59">
        <v>0</v>
      </c>
      <c r="H1125" s="59">
        <v>19997</v>
      </c>
      <c r="I1125" s="59">
        <v>-1000</v>
      </c>
      <c r="J1125" s="59">
        <v>18997</v>
      </c>
      <c r="K1125" s="59">
        <v>0</v>
      </c>
      <c r="L1125" s="59">
        <v>0</v>
      </c>
      <c r="M1125" s="59">
        <v>0</v>
      </c>
      <c r="N1125" s="59">
        <v>18997</v>
      </c>
    </row>
    <row r="1126" spans="1:14" ht="15" x14ac:dyDescent="0.3">
      <c r="A1126" s="53" t="s">
        <v>249</v>
      </c>
      <c r="B1126" s="53" t="s">
        <v>38</v>
      </c>
      <c r="C1126" s="59">
        <v>21944</v>
      </c>
      <c r="D1126" s="59">
        <v>0</v>
      </c>
      <c r="E1126" s="59">
        <v>0</v>
      </c>
      <c r="F1126" s="59">
        <v>0</v>
      </c>
      <c r="G1126" s="59">
        <v>0</v>
      </c>
      <c r="H1126" s="59">
        <v>21944</v>
      </c>
      <c r="I1126" s="59">
        <v>-5333</v>
      </c>
      <c r="J1126" s="59">
        <v>16611</v>
      </c>
      <c r="K1126" s="59">
        <v>0</v>
      </c>
      <c r="L1126" s="59">
        <v>0</v>
      </c>
      <c r="M1126" s="59">
        <v>0</v>
      </c>
      <c r="N1126" s="59">
        <v>16611</v>
      </c>
    </row>
    <row r="1127" spans="1:14" ht="15" x14ac:dyDescent="0.3">
      <c r="A1127" s="53" t="s">
        <v>249</v>
      </c>
      <c r="B1127" s="53" t="s">
        <v>67</v>
      </c>
      <c r="C1127" s="59">
        <v>29638</v>
      </c>
      <c r="D1127" s="59">
        <v>-2366</v>
      </c>
      <c r="E1127" s="59">
        <v>0</v>
      </c>
      <c r="F1127" s="59">
        <v>0</v>
      </c>
      <c r="G1127" s="59">
        <v>0</v>
      </c>
      <c r="H1127" s="59">
        <v>27272</v>
      </c>
      <c r="I1127" s="59">
        <v>-6232</v>
      </c>
      <c r="J1127" s="59">
        <v>21040</v>
      </c>
      <c r="K1127" s="59">
        <v>0</v>
      </c>
      <c r="L1127" s="59">
        <v>0</v>
      </c>
      <c r="M1127" s="59">
        <v>0</v>
      </c>
      <c r="N1127" s="59">
        <v>21040</v>
      </c>
    </row>
    <row r="1128" spans="1:14" ht="15" x14ac:dyDescent="0.3">
      <c r="A1128" s="53" t="s">
        <v>249</v>
      </c>
      <c r="B1128" s="53" t="s">
        <v>68</v>
      </c>
      <c r="C1128" s="59">
        <v>63370</v>
      </c>
      <c r="D1128" s="59">
        <v>-145</v>
      </c>
      <c r="E1128" s="59">
        <v>0</v>
      </c>
      <c r="F1128" s="59">
        <v>0</v>
      </c>
      <c r="G1128" s="59">
        <v>0</v>
      </c>
      <c r="H1128" s="59">
        <v>63225</v>
      </c>
      <c r="I1128" s="59">
        <v>-18060</v>
      </c>
      <c r="J1128" s="59">
        <v>45165</v>
      </c>
      <c r="K1128" s="59">
        <v>0</v>
      </c>
      <c r="L1128" s="59">
        <v>0</v>
      </c>
      <c r="M1128" s="59">
        <v>0</v>
      </c>
      <c r="N1128" s="59">
        <v>45165</v>
      </c>
    </row>
    <row r="1129" spans="1:14" ht="15" x14ac:dyDescent="0.3">
      <c r="A1129" s="53" t="s">
        <v>249</v>
      </c>
      <c r="B1129" s="53" t="s">
        <v>69</v>
      </c>
      <c r="C1129" s="59">
        <v>76582</v>
      </c>
      <c r="D1129" s="59">
        <v>0</v>
      </c>
      <c r="E1129" s="59">
        <v>0</v>
      </c>
      <c r="F1129" s="59">
        <v>0</v>
      </c>
      <c r="G1129" s="59">
        <v>0</v>
      </c>
      <c r="H1129" s="59">
        <v>76582</v>
      </c>
      <c r="I1129" s="59">
        <v>-41508</v>
      </c>
      <c r="J1129" s="59">
        <v>35074</v>
      </c>
      <c r="K1129" s="59">
        <v>0</v>
      </c>
      <c r="L1129" s="59">
        <v>0</v>
      </c>
      <c r="M1129" s="59">
        <v>0</v>
      </c>
      <c r="N1129" s="59">
        <v>35074</v>
      </c>
    </row>
    <row r="1130" spans="1:14" ht="15" x14ac:dyDescent="0.3">
      <c r="A1130" s="53" t="s">
        <v>249</v>
      </c>
      <c r="B1130" s="53" t="s">
        <v>70</v>
      </c>
      <c r="C1130" s="59">
        <v>271059</v>
      </c>
      <c r="D1130" s="59">
        <v>-1499</v>
      </c>
      <c r="E1130" s="59">
        <v>0</v>
      </c>
      <c r="F1130" s="59">
        <v>0</v>
      </c>
      <c r="G1130" s="59">
        <v>0</v>
      </c>
      <c r="H1130" s="59">
        <v>269560</v>
      </c>
      <c r="I1130" s="59">
        <v>-180691</v>
      </c>
      <c r="J1130" s="59">
        <v>88869</v>
      </c>
      <c r="K1130" s="59">
        <v>0</v>
      </c>
      <c r="L1130" s="59">
        <v>0</v>
      </c>
      <c r="M1130" s="59">
        <v>0</v>
      </c>
      <c r="N1130" s="59">
        <v>88869</v>
      </c>
    </row>
    <row r="1131" spans="1:14" ht="15" x14ac:dyDescent="0.3">
      <c r="A1131" s="53" t="s">
        <v>249</v>
      </c>
      <c r="B1131" s="53" t="s">
        <v>71</v>
      </c>
      <c r="C1131" s="59">
        <v>1513302</v>
      </c>
      <c r="D1131" s="59">
        <v>-38212</v>
      </c>
      <c r="E1131" s="59">
        <v>0</v>
      </c>
      <c r="F1131" s="59">
        <v>0</v>
      </c>
      <c r="G1131" s="59">
        <v>0</v>
      </c>
      <c r="H1131" s="59">
        <v>1475090</v>
      </c>
      <c r="I1131" s="59">
        <v>-1254514</v>
      </c>
      <c r="J1131" s="59">
        <v>220576</v>
      </c>
      <c r="K1131" s="59">
        <v>0</v>
      </c>
      <c r="L1131" s="59">
        <v>0</v>
      </c>
      <c r="M1131" s="59">
        <v>0</v>
      </c>
      <c r="N1131" s="59">
        <v>220576</v>
      </c>
    </row>
    <row r="1132" spans="1:14" ht="15" x14ac:dyDescent="0.3">
      <c r="A1132" s="53" t="s">
        <v>249</v>
      </c>
      <c r="B1132" s="53" t="s">
        <v>39</v>
      </c>
      <c r="C1132" s="59">
        <v>1560438</v>
      </c>
      <c r="D1132" s="59">
        <v>-13115</v>
      </c>
      <c r="E1132" s="59">
        <v>0</v>
      </c>
      <c r="F1132" s="59">
        <v>0</v>
      </c>
      <c r="G1132" s="59">
        <v>0</v>
      </c>
      <c r="H1132" s="59">
        <v>1547323</v>
      </c>
      <c r="I1132" s="59">
        <v>-1294523</v>
      </c>
      <c r="J1132" s="59">
        <v>252800</v>
      </c>
      <c r="K1132" s="59">
        <v>0</v>
      </c>
      <c r="L1132" s="59">
        <v>0</v>
      </c>
      <c r="M1132" s="59">
        <v>0</v>
      </c>
      <c r="N1132" s="59">
        <v>252800</v>
      </c>
    </row>
    <row r="1133" spans="1:14" ht="15" x14ac:dyDescent="0.3">
      <c r="A1133" s="53" t="s">
        <v>249</v>
      </c>
      <c r="B1133" s="53" t="s">
        <v>40</v>
      </c>
      <c r="C1133" s="59">
        <v>1601988</v>
      </c>
      <c r="D1133" s="59">
        <v>-61593</v>
      </c>
      <c r="E1133" s="59">
        <v>0</v>
      </c>
      <c r="F1133" s="59">
        <v>0</v>
      </c>
      <c r="G1133" s="59">
        <v>0</v>
      </c>
      <c r="H1133" s="59">
        <v>1540395</v>
      </c>
      <c r="I1133" s="59">
        <v>-1540395</v>
      </c>
      <c r="J1133" s="59">
        <v>0</v>
      </c>
      <c r="K1133" s="59">
        <v>1826</v>
      </c>
      <c r="L1133" s="59">
        <v>-1826</v>
      </c>
      <c r="M1133" s="59">
        <v>0</v>
      </c>
      <c r="N1133" s="59">
        <v>0</v>
      </c>
    </row>
    <row r="1134" spans="1:14" ht="15" x14ac:dyDescent="0.3">
      <c r="A1134" s="53" t="s">
        <v>249</v>
      </c>
      <c r="B1134" s="53" t="s">
        <v>41</v>
      </c>
      <c r="C1134" s="59">
        <v>1817645</v>
      </c>
      <c r="D1134" s="59">
        <v>-653</v>
      </c>
      <c r="E1134" s="59">
        <v>0</v>
      </c>
      <c r="F1134" s="59">
        <v>0</v>
      </c>
      <c r="G1134" s="59">
        <v>0</v>
      </c>
      <c r="H1134" s="59">
        <v>1816992</v>
      </c>
      <c r="I1134" s="59">
        <v>-1816992</v>
      </c>
      <c r="J1134" s="59">
        <v>0</v>
      </c>
      <c r="K1134" s="59">
        <v>4260</v>
      </c>
      <c r="L1134" s="59">
        <v>-1109</v>
      </c>
      <c r="M1134" s="59">
        <v>3151</v>
      </c>
      <c r="N1134" s="59">
        <v>-3151</v>
      </c>
    </row>
    <row r="1135" spans="1:14" ht="15" x14ac:dyDescent="0.3">
      <c r="A1135" s="53" t="s">
        <v>249</v>
      </c>
      <c r="B1135" s="53" t="s">
        <v>42</v>
      </c>
      <c r="C1135" s="59">
        <v>1962647</v>
      </c>
      <c r="D1135" s="59">
        <v>-48082</v>
      </c>
      <c r="E1135" s="59">
        <v>0</v>
      </c>
      <c r="F1135" s="59">
        <v>0</v>
      </c>
      <c r="G1135" s="59">
        <v>0</v>
      </c>
      <c r="H1135" s="59">
        <v>1914565</v>
      </c>
      <c r="I1135" s="59">
        <v>-1846192</v>
      </c>
      <c r="J1135" s="59">
        <v>68373</v>
      </c>
      <c r="K1135" s="59">
        <v>2</v>
      </c>
      <c r="L1135" s="59">
        <v>0</v>
      </c>
      <c r="M1135" s="59">
        <v>2</v>
      </c>
      <c r="N1135" s="59">
        <v>68371</v>
      </c>
    </row>
    <row r="1136" spans="1:14" ht="15" x14ac:dyDescent="0.3">
      <c r="A1136" s="53" t="s">
        <v>249</v>
      </c>
      <c r="B1136" s="53" t="s">
        <v>43</v>
      </c>
      <c r="C1136" s="59">
        <v>1788132</v>
      </c>
      <c r="D1136" s="59">
        <v>-28402</v>
      </c>
      <c r="E1136" s="59">
        <v>0</v>
      </c>
      <c r="F1136" s="59">
        <v>0</v>
      </c>
      <c r="G1136" s="59">
        <v>0</v>
      </c>
      <c r="H1136" s="59">
        <v>1759730</v>
      </c>
      <c r="I1136" s="59">
        <v>-1759730</v>
      </c>
      <c r="J1136" s="59">
        <v>0</v>
      </c>
      <c r="K1136" s="59">
        <v>43451</v>
      </c>
      <c r="L1136" s="59">
        <v>-38616</v>
      </c>
      <c r="M1136" s="59">
        <v>4835</v>
      </c>
      <c r="N1136" s="59">
        <v>-4835</v>
      </c>
    </row>
    <row r="1137" spans="1:14" ht="15" x14ac:dyDescent="0.3">
      <c r="A1137" s="53" t="s">
        <v>249</v>
      </c>
      <c r="B1137" s="53" t="s">
        <v>44</v>
      </c>
      <c r="C1137" s="59">
        <v>1908356</v>
      </c>
      <c r="D1137" s="59">
        <v>-34311</v>
      </c>
      <c r="E1137" s="59">
        <v>0</v>
      </c>
      <c r="F1137" s="59">
        <v>0</v>
      </c>
      <c r="G1137" s="59">
        <v>0</v>
      </c>
      <c r="H1137" s="59">
        <v>1874045</v>
      </c>
      <c r="I1137" s="59">
        <v>-1874045</v>
      </c>
      <c r="J1137" s="59">
        <v>0</v>
      </c>
      <c r="K1137" s="59">
        <v>0</v>
      </c>
      <c r="L1137" s="59">
        <v>0</v>
      </c>
      <c r="M1137" s="59">
        <v>0</v>
      </c>
      <c r="N1137" s="59">
        <v>0</v>
      </c>
    </row>
    <row r="1138" spans="1:14" ht="15" x14ac:dyDescent="0.3">
      <c r="A1138" s="53" t="s">
        <v>249</v>
      </c>
      <c r="B1138" s="53" t="s">
        <v>45</v>
      </c>
      <c r="C1138" s="59">
        <v>1664891</v>
      </c>
      <c r="D1138" s="59">
        <v>-19808</v>
      </c>
      <c r="E1138" s="59">
        <v>0</v>
      </c>
      <c r="F1138" s="59">
        <v>0</v>
      </c>
      <c r="G1138" s="59">
        <v>0</v>
      </c>
      <c r="H1138" s="59">
        <v>1645083</v>
      </c>
      <c r="I1138" s="59">
        <v>-1645083</v>
      </c>
      <c r="J1138" s="59">
        <v>0</v>
      </c>
      <c r="K1138" s="59">
        <v>16194</v>
      </c>
      <c r="L1138" s="59">
        <v>-2044</v>
      </c>
      <c r="M1138" s="59">
        <v>14150</v>
      </c>
      <c r="N1138" s="59">
        <v>-14150</v>
      </c>
    </row>
    <row r="1139" spans="1:14" ht="15" x14ac:dyDescent="0.3">
      <c r="A1139" s="53" t="s">
        <v>249</v>
      </c>
      <c r="B1139" s="53" t="s">
        <v>46</v>
      </c>
      <c r="C1139" s="59">
        <v>2094550</v>
      </c>
      <c r="D1139" s="59">
        <v>-4563</v>
      </c>
      <c r="E1139" s="59">
        <v>0</v>
      </c>
      <c r="F1139" s="59">
        <v>0</v>
      </c>
      <c r="G1139" s="59">
        <v>0</v>
      </c>
      <c r="H1139" s="59">
        <v>2089987</v>
      </c>
      <c r="I1139" s="59">
        <v>-2089987</v>
      </c>
      <c r="J1139" s="59">
        <v>0</v>
      </c>
      <c r="K1139" s="59">
        <v>0</v>
      </c>
      <c r="L1139" s="59">
        <v>0</v>
      </c>
      <c r="M1139" s="59">
        <v>0</v>
      </c>
      <c r="N1139" s="59">
        <v>0</v>
      </c>
    </row>
    <row r="1140" spans="1:14" ht="15" x14ac:dyDescent="0.3">
      <c r="A1140" s="53" t="s">
        <v>249</v>
      </c>
      <c r="B1140" s="53" t="s">
        <v>47</v>
      </c>
      <c r="C1140" s="59">
        <v>2471041</v>
      </c>
      <c r="D1140" s="59">
        <v>-10696</v>
      </c>
      <c r="E1140" s="59">
        <v>0</v>
      </c>
      <c r="F1140" s="59">
        <v>0</v>
      </c>
      <c r="G1140" s="59">
        <v>0</v>
      </c>
      <c r="H1140" s="59">
        <v>2460345</v>
      </c>
      <c r="I1140" s="59">
        <v>-2460345</v>
      </c>
      <c r="J1140" s="59">
        <v>0</v>
      </c>
      <c r="K1140" s="59">
        <v>0</v>
      </c>
      <c r="L1140" s="59">
        <v>0</v>
      </c>
      <c r="M1140" s="59">
        <v>0</v>
      </c>
      <c r="N1140" s="59">
        <v>0</v>
      </c>
    </row>
    <row r="1141" spans="1:14" ht="15" x14ac:dyDescent="0.3">
      <c r="A1141" s="53" t="s">
        <v>249</v>
      </c>
      <c r="B1141" s="53" t="s">
        <v>48</v>
      </c>
      <c r="C1141" s="59">
        <v>2389222</v>
      </c>
      <c r="D1141" s="59">
        <v>-12489</v>
      </c>
      <c r="E1141" s="59">
        <v>0</v>
      </c>
      <c r="F1141" s="59">
        <v>0</v>
      </c>
      <c r="G1141" s="59">
        <v>0</v>
      </c>
      <c r="H1141" s="59">
        <v>2376733</v>
      </c>
      <c r="I1141" s="59">
        <v>-2376733</v>
      </c>
      <c r="J1141" s="59">
        <v>0</v>
      </c>
      <c r="K1141" s="59">
        <v>299866</v>
      </c>
      <c r="L1141" s="59">
        <v>-299485</v>
      </c>
      <c r="M1141" s="59">
        <v>381</v>
      </c>
      <c r="N1141" s="59">
        <v>-381</v>
      </c>
    </row>
    <row r="1142" spans="1:14" ht="15" x14ac:dyDescent="0.3">
      <c r="A1142" s="53" t="s">
        <v>249</v>
      </c>
      <c r="B1142" s="53" t="s">
        <v>49</v>
      </c>
      <c r="C1142" s="59">
        <v>2376410</v>
      </c>
      <c r="D1142" s="59">
        <v>-5716</v>
      </c>
      <c r="E1142" s="59">
        <v>0</v>
      </c>
      <c r="F1142" s="59">
        <v>0</v>
      </c>
      <c r="G1142" s="59">
        <v>0</v>
      </c>
      <c r="H1142" s="59">
        <v>2370694</v>
      </c>
      <c r="I1142" s="59">
        <v>-2370694</v>
      </c>
      <c r="J1142" s="59">
        <v>0</v>
      </c>
      <c r="K1142" s="59">
        <v>237134</v>
      </c>
      <c r="L1142" s="59">
        <v>-236756</v>
      </c>
      <c r="M1142" s="59">
        <v>378</v>
      </c>
      <c r="N1142" s="59">
        <v>-378</v>
      </c>
    </row>
    <row r="1143" spans="1:14" ht="15" x14ac:dyDescent="0.3">
      <c r="A1143" s="53" t="s">
        <v>249</v>
      </c>
      <c r="B1143" s="53" t="s">
        <v>50</v>
      </c>
      <c r="C1143" s="59">
        <v>1784616</v>
      </c>
      <c r="D1143" s="59">
        <v>43591</v>
      </c>
      <c r="E1143" s="59">
        <v>0</v>
      </c>
      <c r="F1143" s="59">
        <v>0</v>
      </c>
      <c r="G1143" s="59">
        <v>0</v>
      </c>
      <c r="H1143" s="59">
        <v>1828207</v>
      </c>
      <c r="I1143" s="59">
        <v>-1828207</v>
      </c>
      <c r="J1143" s="59">
        <v>0</v>
      </c>
      <c r="K1143" s="59">
        <v>296027</v>
      </c>
      <c r="L1143" s="59">
        <v>-296027</v>
      </c>
      <c r="M1143" s="59">
        <v>0</v>
      </c>
      <c r="N1143" s="59">
        <v>0</v>
      </c>
    </row>
    <row r="1144" spans="1:14" ht="15" x14ac:dyDescent="0.3">
      <c r="A1144" s="53" t="s">
        <v>249</v>
      </c>
      <c r="B1144" s="53" t="s">
        <v>51</v>
      </c>
      <c r="C1144" s="59">
        <v>1584472</v>
      </c>
      <c r="D1144" s="59">
        <v>-9674</v>
      </c>
      <c r="E1144" s="59">
        <v>0</v>
      </c>
      <c r="F1144" s="59">
        <v>0</v>
      </c>
      <c r="G1144" s="59">
        <v>0</v>
      </c>
      <c r="H1144" s="59">
        <v>1574798</v>
      </c>
      <c r="I1144" s="59">
        <v>-1574798</v>
      </c>
      <c r="J1144" s="59">
        <v>0</v>
      </c>
      <c r="K1144" s="59">
        <v>224135</v>
      </c>
      <c r="L1144" s="59">
        <v>-224135</v>
      </c>
      <c r="M1144" s="59">
        <v>0</v>
      </c>
      <c r="N1144" s="59">
        <v>0</v>
      </c>
    </row>
    <row r="1145" spans="1:14" ht="15" x14ac:dyDescent="0.3">
      <c r="A1145" s="53" t="s">
        <v>249</v>
      </c>
      <c r="B1145" s="53" t="s">
        <v>52</v>
      </c>
      <c r="C1145" s="59">
        <v>1217336</v>
      </c>
      <c r="D1145" s="59">
        <v>-1950</v>
      </c>
      <c r="E1145" s="59">
        <v>0</v>
      </c>
      <c r="F1145" s="59">
        <v>0</v>
      </c>
      <c r="G1145" s="59">
        <v>0</v>
      </c>
      <c r="H1145" s="59">
        <v>1215386</v>
      </c>
      <c r="I1145" s="59">
        <v>-1215386</v>
      </c>
      <c r="J1145" s="59">
        <v>0</v>
      </c>
      <c r="K1145" s="59">
        <v>4419</v>
      </c>
      <c r="L1145" s="59">
        <v>-4419</v>
      </c>
      <c r="M1145" s="59">
        <v>0</v>
      </c>
      <c r="N1145" s="59">
        <v>0</v>
      </c>
    </row>
    <row r="1146" spans="1:14" ht="15" x14ac:dyDescent="0.3">
      <c r="A1146" s="53" t="s">
        <v>249</v>
      </c>
      <c r="B1146" s="53" t="s">
        <v>53</v>
      </c>
      <c r="C1146" s="59">
        <v>1489775</v>
      </c>
      <c r="D1146" s="59">
        <v>-7470</v>
      </c>
      <c r="E1146" s="59">
        <v>0</v>
      </c>
      <c r="F1146" s="59">
        <v>0</v>
      </c>
      <c r="G1146" s="59">
        <v>0</v>
      </c>
      <c r="H1146" s="59">
        <v>1482305</v>
      </c>
      <c r="I1146" s="59">
        <v>-1482305</v>
      </c>
      <c r="J1146" s="59">
        <v>0</v>
      </c>
      <c r="K1146" s="59">
        <v>349147</v>
      </c>
      <c r="L1146" s="59">
        <v>-349147</v>
      </c>
      <c r="M1146" s="59">
        <v>0</v>
      </c>
      <c r="N1146" s="59">
        <v>0</v>
      </c>
    </row>
    <row r="1147" spans="1:14" ht="15" x14ac:dyDescent="0.3">
      <c r="A1147" s="53" t="s">
        <v>249</v>
      </c>
      <c r="B1147" s="53" t="s">
        <v>54</v>
      </c>
      <c r="C1147" s="59">
        <v>565781</v>
      </c>
      <c r="D1147" s="59">
        <v>-1055</v>
      </c>
      <c r="E1147" s="59">
        <v>0</v>
      </c>
      <c r="F1147" s="59">
        <v>0</v>
      </c>
      <c r="G1147" s="59">
        <v>0</v>
      </c>
      <c r="H1147" s="59">
        <v>564726</v>
      </c>
      <c r="I1147" s="59">
        <v>-564726</v>
      </c>
      <c r="J1147" s="59">
        <v>0</v>
      </c>
      <c r="K1147" s="59">
        <v>683</v>
      </c>
      <c r="L1147" s="59">
        <v>-683</v>
      </c>
      <c r="M1147" s="59">
        <v>0</v>
      </c>
      <c r="N1147" s="59">
        <v>0</v>
      </c>
    </row>
    <row r="1148" spans="1:14" ht="15" x14ac:dyDescent="0.3">
      <c r="A1148" s="53" t="s">
        <v>248</v>
      </c>
      <c r="B1148" s="53" t="s">
        <v>71</v>
      </c>
      <c r="C1148" s="59">
        <v>159665</v>
      </c>
      <c r="D1148" s="59">
        <v>0</v>
      </c>
      <c r="E1148" s="59">
        <v>0</v>
      </c>
      <c r="F1148" s="59">
        <v>0</v>
      </c>
      <c r="G1148" s="59">
        <v>0</v>
      </c>
      <c r="H1148" s="59">
        <v>159665</v>
      </c>
      <c r="I1148" s="59">
        <v>-26698</v>
      </c>
      <c r="J1148" s="59">
        <v>132967</v>
      </c>
      <c r="K1148" s="59">
        <v>0</v>
      </c>
      <c r="L1148" s="59">
        <v>0</v>
      </c>
      <c r="M1148" s="59">
        <v>0</v>
      </c>
      <c r="N1148" s="59">
        <v>132967</v>
      </c>
    </row>
    <row r="1149" spans="1:14" ht="15" x14ac:dyDescent="0.3">
      <c r="A1149" s="53" t="s">
        <v>248</v>
      </c>
      <c r="B1149" s="53" t="s">
        <v>39</v>
      </c>
      <c r="C1149" s="59">
        <v>201323</v>
      </c>
      <c r="D1149" s="59">
        <v>0</v>
      </c>
      <c r="E1149" s="59">
        <v>0</v>
      </c>
      <c r="F1149" s="59">
        <v>0</v>
      </c>
      <c r="G1149" s="59">
        <v>0</v>
      </c>
      <c r="H1149" s="59">
        <v>201323</v>
      </c>
      <c r="I1149" s="59">
        <v>-12323</v>
      </c>
      <c r="J1149" s="59">
        <v>189000</v>
      </c>
      <c r="K1149" s="59">
        <v>0</v>
      </c>
      <c r="L1149" s="59">
        <v>0</v>
      </c>
      <c r="M1149" s="59">
        <v>0</v>
      </c>
      <c r="N1149" s="59">
        <v>189000</v>
      </c>
    </row>
    <row r="1150" spans="1:14" ht="15" x14ac:dyDescent="0.3">
      <c r="A1150" s="53" t="s">
        <v>248</v>
      </c>
      <c r="B1150" s="53" t="s">
        <v>40</v>
      </c>
      <c r="C1150" s="59">
        <v>22338</v>
      </c>
      <c r="D1150" s="59">
        <v>-115</v>
      </c>
      <c r="E1150" s="59">
        <v>0</v>
      </c>
      <c r="F1150" s="59">
        <v>0</v>
      </c>
      <c r="G1150" s="59">
        <v>0</v>
      </c>
      <c r="H1150" s="59">
        <v>22223</v>
      </c>
      <c r="I1150" s="59">
        <v>-5219</v>
      </c>
      <c r="J1150" s="59">
        <v>17004</v>
      </c>
      <c r="K1150" s="59">
        <v>0</v>
      </c>
      <c r="L1150" s="59">
        <v>0</v>
      </c>
      <c r="M1150" s="59">
        <v>0</v>
      </c>
      <c r="N1150" s="59">
        <v>17004</v>
      </c>
    </row>
    <row r="1151" spans="1:14" ht="15" x14ac:dyDescent="0.3">
      <c r="A1151" s="53" t="s">
        <v>248</v>
      </c>
      <c r="B1151" s="53" t="s">
        <v>41</v>
      </c>
      <c r="C1151" s="59">
        <v>89256</v>
      </c>
      <c r="D1151" s="59">
        <v>0</v>
      </c>
      <c r="E1151" s="59">
        <v>0</v>
      </c>
      <c r="F1151" s="59">
        <v>0</v>
      </c>
      <c r="G1151" s="59">
        <v>0</v>
      </c>
      <c r="H1151" s="59">
        <v>89256</v>
      </c>
      <c r="I1151" s="59">
        <v>-89256</v>
      </c>
      <c r="J1151" s="59">
        <v>0</v>
      </c>
      <c r="K1151" s="59">
        <v>0</v>
      </c>
      <c r="L1151" s="59">
        <v>0</v>
      </c>
      <c r="M1151" s="59">
        <v>0</v>
      </c>
      <c r="N1151" s="59">
        <v>0</v>
      </c>
    </row>
    <row r="1152" spans="1:14" ht="15" x14ac:dyDescent="0.3">
      <c r="A1152" s="53" t="s">
        <v>248</v>
      </c>
      <c r="B1152" s="53" t="s">
        <v>42</v>
      </c>
      <c r="C1152" s="59">
        <v>150888</v>
      </c>
      <c r="D1152" s="59">
        <v>0</v>
      </c>
      <c r="E1152" s="59">
        <v>0</v>
      </c>
      <c r="F1152" s="59">
        <v>0</v>
      </c>
      <c r="G1152" s="59">
        <v>0</v>
      </c>
      <c r="H1152" s="59">
        <v>150888</v>
      </c>
      <c r="I1152" s="59">
        <v>-150888</v>
      </c>
      <c r="J1152" s="59">
        <v>0</v>
      </c>
      <c r="K1152" s="59">
        <v>0</v>
      </c>
      <c r="L1152" s="59">
        <v>0</v>
      </c>
      <c r="M1152" s="59">
        <v>0</v>
      </c>
      <c r="N1152" s="59">
        <v>0</v>
      </c>
    </row>
    <row r="1153" spans="1:14" ht="15" x14ac:dyDescent="0.3">
      <c r="A1153" s="53" t="s">
        <v>248</v>
      </c>
      <c r="B1153" s="53" t="s">
        <v>43</v>
      </c>
      <c r="C1153" s="59">
        <v>52810</v>
      </c>
      <c r="D1153" s="59">
        <v>0</v>
      </c>
      <c r="E1153" s="59">
        <v>0</v>
      </c>
      <c r="F1153" s="59">
        <v>0</v>
      </c>
      <c r="G1153" s="59">
        <v>0</v>
      </c>
      <c r="H1153" s="59">
        <v>52810</v>
      </c>
      <c r="I1153" s="59">
        <v>-52810</v>
      </c>
      <c r="J1153" s="59">
        <v>0</v>
      </c>
      <c r="K1153" s="59">
        <v>0</v>
      </c>
      <c r="L1153" s="59">
        <v>0</v>
      </c>
      <c r="M1153" s="59">
        <v>0</v>
      </c>
      <c r="N1153" s="59">
        <v>0</v>
      </c>
    </row>
    <row r="1154" spans="1:14" ht="15" x14ac:dyDescent="0.3">
      <c r="A1154" s="53" t="s">
        <v>248</v>
      </c>
      <c r="B1154" s="53" t="s">
        <v>44</v>
      </c>
      <c r="C1154" s="59">
        <v>6121</v>
      </c>
      <c r="D1154" s="59">
        <v>0</v>
      </c>
      <c r="E1154" s="59">
        <v>0</v>
      </c>
      <c r="F1154" s="59">
        <v>0</v>
      </c>
      <c r="G1154" s="59">
        <v>0</v>
      </c>
      <c r="H1154" s="59">
        <v>6121</v>
      </c>
      <c r="I1154" s="59">
        <v>-6121</v>
      </c>
      <c r="J1154" s="59">
        <v>0</v>
      </c>
      <c r="K1154" s="59">
        <v>0</v>
      </c>
      <c r="L1154" s="59">
        <v>0</v>
      </c>
      <c r="M1154" s="59">
        <v>0</v>
      </c>
      <c r="N1154" s="59">
        <v>0</v>
      </c>
    </row>
    <row r="1155" spans="1:14" ht="15" x14ac:dyDescent="0.3">
      <c r="A1155" s="53" t="s">
        <v>248</v>
      </c>
      <c r="B1155" s="53" t="s">
        <v>45</v>
      </c>
      <c r="C1155" s="59">
        <v>52254</v>
      </c>
      <c r="D1155" s="59">
        <v>0</v>
      </c>
      <c r="E1155" s="59">
        <v>0</v>
      </c>
      <c r="F1155" s="59">
        <v>0</v>
      </c>
      <c r="G1155" s="59">
        <v>0</v>
      </c>
      <c r="H1155" s="59">
        <v>52254</v>
      </c>
      <c r="I1155" s="59">
        <v>-52254</v>
      </c>
      <c r="J1155" s="59">
        <v>0</v>
      </c>
      <c r="K1155" s="59">
        <v>0</v>
      </c>
      <c r="L1155" s="59">
        <v>0</v>
      </c>
      <c r="M1155" s="59">
        <v>0</v>
      </c>
      <c r="N1155" s="59">
        <v>0</v>
      </c>
    </row>
    <row r="1156" spans="1:14" ht="15" x14ac:dyDescent="0.3">
      <c r="A1156" s="53" t="s">
        <v>248</v>
      </c>
      <c r="B1156" s="53" t="s">
        <v>46</v>
      </c>
      <c r="C1156" s="59">
        <v>117173</v>
      </c>
      <c r="D1156" s="59">
        <v>0</v>
      </c>
      <c r="E1156" s="59">
        <v>0</v>
      </c>
      <c r="F1156" s="59">
        <v>0</v>
      </c>
      <c r="G1156" s="59">
        <v>0</v>
      </c>
      <c r="H1156" s="59">
        <v>117173</v>
      </c>
      <c r="I1156" s="59">
        <v>-117173</v>
      </c>
      <c r="J1156" s="59">
        <v>0</v>
      </c>
      <c r="K1156" s="59">
        <v>0</v>
      </c>
      <c r="L1156" s="59">
        <v>0</v>
      </c>
      <c r="M1156" s="59">
        <v>0</v>
      </c>
      <c r="N1156" s="59">
        <v>0</v>
      </c>
    </row>
    <row r="1157" spans="1:14" ht="15" x14ac:dyDescent="0.3">
      <c r="A1157" s="53" t="s">
        <v>247</v>
      </c>
      <c r="B1157" s="53" t="s">
        <v>382</v>
      </c>
      <c r="C1157" s="59">
        <v>1879</v>
      </c>
      <c r="D1157" s="59">
        <v>0</v>
      </c>
      <c r="E1157" s="59">
        <v>0</v>
      </c>
      <c r="F1157" s="59">
        <v>0</v>
      </c>
      <c r="G1157" s="59">
        <v>0</v>
      </c>
      <c r="H1157" s="59">
        <v>1879</v>
      </c>
      <c r="I1157" s="59">
        <v>0</v>
      </c>
      <c r="J1157" s="59">
        <v>1879</v>
      </c>
      <c r="K1157" s="59">
        <v>0</v>
      </c>
      <c r="L1157" s="59">
        <v>0</v>
      </c>
      <c r="M1157" s="59">
        <v>0</v>
      </c>
      <c r="N1157" s="59">
        <v>1879</v>
      </c>
    </row>
    <row r="1158" spans="1:14" ht="15" x14ac:dyDescent="0.3">
      <c r="A1158" s="53" t="s">
        <v>247</v>
      </c>
      <c r="B1158" s="53" t="s">
        <v>383</v>
      </c>
      <c r="C1158" s="59">
        <v>3093</v>
      </c>
      <c r="D1158" s="59">
        <v>0</v>
      </c>
      <c r="E1158" s="59">
        <v>0</v>
      </c>
      <c r="F1158" s="59">
        <v>0</v>
      </c>
      <c r="G1158" s="59">
        <v>0</v>
      </c>
      <c r="H1158" s="59">
        <v>3093</v>
      </c>
      <c r="I1158" s="59">
        <v>-1000</v>
      </c>
      <c r="J1158" s="59">
        <v>2093</v>
      </c>
      <c r="K1158" s="59">
        <v>0</v>
      </c>
      <c r="L1158" s="59">
        <v>0</v>
      </c>
      <c r="M1158" s="59">
        <v>0</v>
      </c>
      <c r="N1158" s="59">
        <v>2093</v>
      </c>
    </row>
    <row r="1159" spans="1:14" ht="15" x14ac:dyDescent="0.3">
      <c r="A1159" s="53" t="s">
        <v>247</v>
      </c>
      <c r="B1159" s="53" t="s">
        <v>69</v>
      </c>
      <c r="C1159" s="59">
        <v>2455</v>
      </c>
      <c r="D1159" s="59">
        <v>0</v>
      </c>
      <c r="E1159" s="59">
        <v>0</v>
      </c>
      <c r="F1159" s="59">
        <v>0</v>
      </c>
      <c r="G1159" s="59">
        <v>0</v>
      </c>
      <c r="H1159" s="59">
        <v>2455</v>
      </c>
      <c r="I1159" s="59">
        <v>-2455</v>
      </c>
      <c r="J1159" s="59">
        <v>0</v>
      </c>
      <c r="K1159" s="59">
        <v>0</v>
      </c>
      <c r="L1159" s="59">
        <v>0</v>
      </c>
      <c r="M1159" s="59">
        <v>0</v>
      </c>
      <c r="N1159" s="59">
        <v>0</v>
      </c>
    </row>
    <row r="1160" spans="1:14" ht="15" x14ac:dyDescent="0.3">
      <c r="A1160" s="53" t="s">
        <v>247</v>
      </c>
      <c r="B1160" s="53" t="s">
        <v>70</v>
      </c>
      <c r="C1160" s="59">
        <v>3331</v>
      </c>
      <c r="D1160" s="59">
        <v>0</v>
      </c>
      <c r="E1160" s="59">
        <v>0</v>
      </c>
      <c r="F1160" s="59">
        <v>0</v>
      </c>
      <c r="G1160" s="59">
        <v>0</v>
      </c>
      <c r="H1160" s="59">
        <v>3331</v>
      </c>
      <c r="I1160" s="59">
        <v>-1000</v>
      </c>
      <c r="J1160" s="59">
        <v>2331</v>
      </c>
      <c r="K1160" s="59">
        <v>0</v>
      </c>
      <c r="L1160" s="59">
        <v>0</v>
      </c>
      <c r="M1160" s="59">
        <v>0</v>
      </c>
      <c r="N1160" s="59">
        <v>2331</v>
      </c>
    </row>
    <row r="1161" spans="1:14" ht="15" x14ac:dyDescent="0.3">
      <c r="A1161" s="53" t="s">
        <v>247</v>
      </c>
      <c r="B1161" s="53" t="s">
        <v>71</v>
      </c>
      <c r="C1161" s="59">
        <v>30695</v>
      </c>
      <c r="D1161" s="59">
        <v>0</v>
      </c>
      <c r="E1161" s="59">
        <v>0</v>
      </c>
      <c r="F1161" s="59">
        <v>0</v>
      </c>
      <c r="G1161" s="59">
        <v>0</v>
      </c>
      <c r="H1161" s="59">
        <v>30695</v>
      </c>
      <c r="I1161" s="59">
        <v>-27192</v>
      </c>
      <c r="J1161" s="59">
        <v>3503</v>
      </c>
      <c r="K1161" s="59">
        <v>0</v>
      </c>
      <c r="L1161" s="59">
        <v>0</v>
      </c>
      <c r="M1161" s="59">
        <v>0</v>
      </c>
      <c r="N1161" s="59">
        <v>3503</v>
      </c>
    </row>
    <row r="1162" spans="1:14" ht="15" x14ac:dyDescent="0.3">
      <c r="A1162" s="53" t="s">
        <v>247</v>
      </c>
      <c r="B1162" s="53" t="s">
        <v>39</v>
      </c>
      <c r="C1162" s="59">
        <v>17779</v>
      </c>
      <c r="D1162" s="59">
        <v>0</v>
      </c>
      <c r="E1162" s="59">
        <v>0</v>
      </c>
      <c r="F1162" s="59">
        <v>0</v>
      </c>
      <c r="G1162" s="59">
        <v>0</v>
      </c>
      <c r="H1162" s="59">
        <v>17779</v>
      </c>
      <c r="I1162" s="59">
        <v>-17779</v>
      </c>
      <c r="J1162" s="59">
        <v>0</v>
      </c>
      <c r="K1162" s="59">
        <v>0</v>
      </c>
      <c r="L1162" s="59">
        <v>0</v>
      </c>
      <c r="M1162" s="59">
        <v>0</v>
      </c>
      <c r="N1162" s="59">
        <v>0</v>
      </c>
    </row>
    <row r="1163" spans="1:14" ht="15" x14ac:dyDescent="0.3">
      <c r="A1163" s="53" t="s">
        <v>247</v>
      </c>
      <c r="B1163" s="53" t="s">
        <v>40</v>
      </c>
      <c r="C1163" s="59">
        <v>17399</v>
      </c>
      <c r="D1163" s="59">
        <v>0</v>
      </c>
      <c r="E1163" s="59">
        <v>0</v>
      </c>
      <c r="F1163" s="59">
        <v>0</v>
      </c>
      <c r="G1163" s="59">
        <v>0</v>
      </c>
      <c r="H1163" s="59">
        <v>17399</v>
      </c>
      <c r="I1163" s="59">
        <v>-17399</v>
      </c>
      <c r="J1163" s="59">
        <v>0</v>
      </c>
      <c r="K1163" s="59">
        <v>0</v>
      </c>
      <c r="L1163" s="59">
        <v>0</v>
      </c>
      <c r="M1163" s="59">
        <v>0</v>
      </c>
      <c r="N1163" s="59">
        <v>0</v>
      </c>
    </row>
    <row r="1164" spans="1:14" ht="15" x14ac:dyDescent="0.3">
      <c r="A1164" s="53" t="s">
        <v>247</v>
      </c>
      <c r="B1164" s="53" t="s">
        <v>41</v>
      </c>
      <c r="C1164" s="59">
        <v>33394</v>
      </c>
      <c r="D1164" s="59">
        <v>0</v>
      </c>
      <c r="E1164" s="59">
        <v>0</v>
      </c>
      <c r="F1164" s="59">
        <v>0</v>
      </c>
      <c r="G1164" s="59">
        <v>0</v>
      </c>
      <c r="H1164" s="59">
        <v>33394</v>
      </c>
      <c r="I1164" s="59">
        <v>-32132</v>
      </c>
      <c r="J1164" s="59">
        <v>1262</v>
      </c>
      <c r="K1164" s="59">
        <v>0</v>
      </c>
      <c r="L1164" s="59">
        <v>0</v>
      </c>
      <c r="M1164" s="59">
        <v>0</v>
      </c>
      <c r="N1164" s="59">
        <v>1262</v>
      </c>
    </row>
    <row r="1165" spans="1:14" ht="15" x14ac:dyDescent="0.3">
      <c r="A1165" s="53" t="s">
        <v>247</v>
      </c>
      <c r="B1165" s="53" t="s">
        <v>42</v>
      </c>
      <c r="C1165" s="59">
        <v>52155</v>
      </c>
      <c r="D1165" s="59">
        <v>0</v>
      </c>
      <c r="E1165" s="59">
        <v>0</v>
      </c>
      <c r="F1165" s="59">
        <v>0</v>
      </c>
      <c r="G1165" s="59">
        <v>0</v>
      </c>
      <c r="H1165" s="59">
        <v>52155</v>
      </c>
      <c r="I1165" s="59">
        <v>-50686</v>
      </c>
      <c r="J1165" s="59">
        <v>1469</v>
      </c>
      <c r="K1165" s="59">
        <v>0</v>
      </c>
      <c r="L1165" s="59">
        <v>0</v>
      </c>
      <c r="M1165" s="59">
        <v>0</v>
      </c>
      <c r="N1165" s="59">
        <v>1469</v>
      </c>
    </row>
    <row r="1166" spans="1:14" ht="15" x14ac:dyDescent="0.3">
      <c r="A1166" s="53" t="s">
        <v>247</v>
      </c>
      <c r="B1166" s="53" t="s">
        <v>43</v>
      </c>
      <c r="C1166" s="59">
        <v>51925</v>
      </c>
      <c r="D1166" s="59">
        <v>0</v>
      </c>
      <c r="E1166" s="59">
        <v>0</v>
      </c>
      <c r="F1166" s="59">
        <v>0</v>
      </c>
      <c r="G1166" s="59">
        <v>0</v>
      </c>
      <c r="H1166" s="59">
        <v>51925</v>
      </c>
      <c r="I1166" s="59">
        <v>-51925</v>
      </c>
      <c r="J1166" s="59">
        <v>0</v>
      </c>
      <c r="K1166" s="59">
        <v>0</v>
      </c>
      <c r="L1166" s="59">
        <v>0</v>
      </c>
      <c r="M1166" s="59">
        <v>0</v>
      </c>
      <c r="N1166" s="59">
        <v>0</v>
      </c>
    </row>
    <row r="1167" spans="1:14" ht="15" x14ac:dyDescent="0.3">
      <c r="A1167" s="53" t="s">
        <v>247</v>
      </c>
      <c r="B1167" s="53" t="s">
        <v>44</v>
      </c>
      <c r="C1167" s="59">
        <v>43853</v>
      </c>
      <c r="D1167" s="59">
        <v>0</v>
      </c>
      <c r="E1167" s="59">
        <v>0</v>
      </c>
      <c r="F1167" s="59">
        <v>0</v>
      </c>
      <c r="G1167" s="59">
        <v>0</v>
      </c>
      <c r="H1167" s="59">
        <v>43853</v>
      </c>
      <c r="I1167" s="59">
        <v>-43853</v>
      </c>
      <c r="J1167" s="59">
        <v>0</v>
      </c>
      <c r="K1167" s="59">
        <v>0</v>
      </c>
      <c r="L1167" s="59">
        <v>0</v>
      </c>
      <c r="M1167" s="59">
        <v>0</v>
      </c>
      <c r="N1167" s="59">
        <v>0</v>
      </c>
    </row>
    <row r="1168" spans="1:14" ht="15" x14ac:dyDescent="0.3">
      <c r="A1168" s="53" t="s">
        <v>247</v>
      </c>
      <c r="B1168" s="53" t="s">
        <v>45</v>
      </c>
      <c r="C1168" s="59">
        <v>34552</v>
      </c>
      <c r="D1168" s="59">
        <v>0</v>
      </c>
      <c r="E1168" s="59">
        <v>0</v>
      </c>
      <c r="F1168" s="59">
        <v>0</v>
      </c>
      <c r="G1168" s="59">
        <v>0</v>
      </c>
      <c r="H1168" s="59">
        <v>34552</v>
      </c>
      <c r="I1168" s="59">
        <v>-32163</v>
      </c>
      <c r="J1168" s="59">
        <v>2389</v>
      </c>
      <c r="K1168" s="59">
        <v>0</v>
      </c>
      <c r="L1168" s="59">
        <v>0</v>
      </c>
      <c r="M1168" s="59">
        <v>0</v>
      </c>
      <c r="N1168" s="59">
        <v>2389</v>
      </c>
    </row>
    <row r="1169" spans="1:14" ht="15" x14ac:dyDescent="0.3">
      <c r="A1169" s="53" t="s">
        <v>247</v>
      </c>
      <c r="B1169" s="53" t="s">
        <v>46</v>
      </c>
      <c r="C1169" s="59">
        <v>25928</v>
      </c>
      <c r="D1169" s="59">
        <v>0</v>
      </c>
      <c r="E1169" s="59">
        <v>0</v>
      </c>
      <c r="F1169" s="59">
        <v>0</v>
      </c>
      <c r="G1169" s="59">
        <v>0</v>
      </c>
      <c r="H1169" s="59">
        <v>25928</v>
      </c>
      <c r="I1169" s="59">
        <v>-25928</v>
      </c>
      <c r="J1169" s="59">
        <v>0</v>
      </c>
      <c r="K1169" s="59">
        <v>0</v>
      </c>
      <c r="L1169" s="59">
        <v>0</v>
      </c>
      <c r="M1169" s="59">
        <v>0</v>
      </c>
      <c r="N1169" s="59">
        <v>0</v>
      </c>
    </row>
    <row r="1170" spans="1:14" ht="15" x14ac:dyDescent="0.3">
      <c r="A1170" s="53" t="s">
        <v>247</v>
      </c>
      <c r="B1170" s="53" t="s">
        <v>47</v>
      </c>
      <c r="C1170" s="59">
        <v>35450</v>
      </c>
      <c r="D1170" s="59">
        <v>0</v>
      </c>
      <c r="E1170" s="59">
        <v>0</v>
      </c>
      <c r="F1170" s="59">
        <v>0</v>
      </c>
      <c r="G1170" s="59">
        <v>0</v>
      </c>
      <c r="H1170" s="59">
        <v>35450</v>
      </c>
      <c r="I1170" s="59">
        <v>-35450</v>
      </c>
      <c r="J1170" s="59">
        <v>0</v>
      </c>
      <c r="K1170" s="59">
        <v>0</v>
      </c>
      <c r="L1170" s="59">
        <v>0</v>
      </c>
      <c r="M1170" s="59">
        <v>0</v>
      </c>
      <c r="N1170" s="59">
        <v>0</v>
      </c>
    </row>
    <row r="1171" spans="1:14" ht="15" x14ac:dyDescent="0.3">
      <c r="A1171" s="53" t="s">
        <v>247</v>
      </c>
      <c r="B1171" s="53" t="s">
        <v>48</v>
      </c>
      <c r="C1171" s="59">
        <v>19123</v>
      </c>
      <c r="D1171" s="59">
        <v>0</v>
      </c>
      <c r="E1171" s="59">
        <v>0</v>
      </c>
      <c r="F1171" s="59">
        <v>0</v>
      </c>
      <c r="G1171" s="59">
        <v>0</v>
      </c>
      <c r="H1171" s="59">
        <v>19123</v>
      </c>
      <c r="I1171" s="59">
        <v>-19123</v>
      </c>
      <c r="J1171" s="59">
        <v>0</v>
      </c>
      <c r="K1171" s="59">
        <v>0</v>
      </c>
      <c r="L1171" s="59">
        <v>0</v>
      </c>
      <c r="M1171" s="59">
        <v>0</v>
      </c>
      <c r="N1171" s="59">
        <v>0</v>
      </c>
    </row>
    <row r="1172" spans="1:14" ht="15" x14ac:dyDescent="0.3">
      <c r="A1172" s="53" t="s">
        <v>246</v>
      </c>
      <c r="B1172" s="53" t="s">
        <v>382</v>
      </c>
      <c r="C1172" s="59">
        <v>32755</v>
      </c>
      <c r="D1172" s="59">
        <v>0</v>
      </c>
      <c r="E1172" s="59">
        <v>-32755</v>
      </c>
      <c r="F1172" s="59">
        <v>0</v>
      </c>
      <c r="G1172" s="59">
        <v>0</v>
      </c>
      <c r="H1172" s="59">
        <v>0</v>
      </c>
      <c r="I1172" s="59">
        <v>0</v>
      </c>
      <c r="J1172" s="59">
        <v>0</v>
      </c>
      <c r="K1172" s="59">
        <v>0</v>
      </c>
      <c r="L1172" s="59">
        <v>0</v>
      </c>
      <c r="M1172" s="59">
        <v>0</v>
      </c>
      <c r="N1172" s="59">
        <v>0</v>
      </c>
    </row>
    <row r="1173" spans="1:14" ht="15" x14ac:dyDescent="0.3">
      <c r="A1173" s="53" t="s">
        <v>246</v>
      </c>
      <c r="B1173" s="53" t="s">
        <v>383</v>
      </c>
      <c r="C1173" s="59">
        <v>46519</v>
      </c>
      <c r="D1173" s="59">
        <v>0</v>
      </c>
      <c r="E1173" s="59">
        <v>-41348</v>
      </c>
      <c r="F1173" s="59">
        <v>0</v>
      </c>
      <c r="G1173" s="59">
        <v>0</v>
      </c>
      <c r="H1173" s="59">
        <v>5171</v>
      </c>
      <c r="I1173" s="59">
        <v>-1000</v>
      </c>
      <c r="J1173" s="59">
        <v>4171</v>
      </c>
      <c r="K1173" s="59">
        <v>0</v>
      </c>
      <c r="L1173" s="59">
        <v>0</v>
      </c>
      <c r="M1173" s="59">
        <v>0</v>
      </c>
      <c r="N1173" s="59">
        <v>4171</v>
      </c>
    </row>
    <row r="1174" spans="1:14" ht="15" x14ac:dyDescent="0.3">
      <c r="A1174" s="53" t="s">
        <v>246</v>
      </c>
      <c r="B1174" s="53" t="s">
        <v>363</v>
      </c>
      <c r="C1174" s="59">
        <v>31714</v>
      </c>
      <c r="D1174" s="59">
        <v>0</v>
      </c>
      <c r="E1174" s="59">
        <v>-31714</v>
      </c>
      <c r="F1174" s="59">
        <v>0</v>
      </c>
      <c r="G1174" s="59">
        <v>0</v>
      </c>
      <c r="H1174" s="59">
        <v>0</v>
      </c>
      <c r="I1174" s="59">
        <v>0</v>
      </c>
      <c r="J1174" s="59">
        <v>0</v>
      </c>
      <c r="K1174" s="59">
        <v>1000</v>
      </c>
      <c r="L1174" s="59">
        <v>0</v>
      </c>
      <c r="M1174" s="59">
        <v>1000</v>
      </c>
      <c r="N1174" s="59">
        <v>-1000</v>
      </c>
    </row>
    <row r="1175" spans="1:14" ht="15" x14ac:dyDescent="0.3">
      <c r="A1175" s="53" t="s">
        <v>246</v>
      </c>
      <c r="B1175" s="53" t="s">
        <v>361</v>
      </c>
      <c r="C1175" s="59">
        <v>28722</v>
      </c>
      <c r="D1175" s="59">
        <v>-28722</v>
      </c>
      <c r="E1175" s="59">
        <v>0</v>
      </c>
      <c r="F1175" s="59">
        <v>0</v>
      </c>
      <c r="G1175" s="59">
        <v>0</v>
      </c>
      <c r="H1175" s="59">
        <v>0</v>
      </c>
      <c r="I1175" s="59">
        <v>0</v>
      </c>
      <c r="J1175" s="59">
        <v>0</v>
      </c>
      <c r="K1175" s="59">
        <v>0</v>
      </c>
      <c r="L1175" s="59">
        <v>0</v>
      </c>
      <c r="M1175" s="59">
        <v>0</v>
      </c>
      <c r="N1175" s="59">
        <v>0</v>
      </c>
    </row>
    <row r="1176" spans="1:14" ht="15" x14ac:dyDescent="0.3">
      <c r="A1176" s="53" t="s">
        <v>246</v>
      </c>
      <c r="B1176" s="53" t="s">
        <v>355</v>
      </c>
      <c r="C1176" s="59">
        <v>101854</v>
      </c>
      <c r="D1176" s="59">
        <v>-2178</v>
      </c>
      <c r="E1176" s="59">
        <v>0</v>
      </c>
      <c r="F1176" s="59">
        <v>0</v>
      </c>
      <c r="G1176" s="59">
        <v>0</v>
      </c>
      <c r="H1176" s="59">
        <v>99676</v>
      </c>
      <c r="I1176" s="59">
        <v>-1000</v>
      </c>
      <c r="J1176" s="59">
        <v>98676</v>
      </c>
      <c r="K1176" s="59">
        <v>0</v>
      </c>
      <c r="L1176" s="59">
        <v>0</v>
      </c>
      <c r="M1176" s="59">
        <v>0</v>
      </c>
      <c r="N1176" s="59">
        <v>98676</v>
      </c>
    </row>
    <row r="1177" spans="1:14" ht="15" x14ac:dyDescent="0.3">
      <c r="A1177" s="53" t="s">
        <v>246</v>
      </c>
      <c r="B1177" s="53" t="s">
        <v>64</v>
      </c>
      <c r="C1177" s="59">
        <v>314982</v>
      </c>
      <c r="D1177" s="59">
        <v>-4690</v>
      </c>
      <c r="E1177" s="59">
        <v>0</v>
      </c>
      <c r="F1177" s="59">
        <v>0</v>
      </c>
      <c r="G1177" s="59">
        <v>0</v>
      </c>
      <c r="H1177" s="59">
        <v>310292</v>
      </c>
      <c r="I1177" s="59">
        <v>-1000</v>
      </c>
      <c r="J1177" s="59">
        <v>309292</v>
      </c>
      <c r="K1177" s="59">
        <v>0</v>
      </c>
      <c r="L1177" s="59">
        <v>0</v>
      </c>
      <c r="M1177" s="59">
        <v>0</v>
      </c>
      <c r="N1177" s="59">
        <v>309292</v>
      </c>
    </row>
    <row r="1178" spans="1:14" ht="15" x14ac:dyDescent="0.3">
      <c r="A1178" s="53" t="s">
        <v>246</v>
      </c>
      <c r="B1178" s="53" t="s">
        <v>65</v>
      </c>
      <c r="C1178" s="59">
        <v>737871</v>
      </c>
      <c r="D1178" s="59">
        <v>-22677</v>
      </c>
      <c r="E1178" s="59">
        <v>0</v>
      </c>
      <c r="F1178" s="59">
        <v>0</v>
      </c>
      <c r="G1178" s="59">
        <v>0</v>
      </c>
      <c r="H1178" s="59">
        <v>715194</v>
      </c>
      <c r="I1178" s="59">
        <v>0</v>
      </c>
      <c r="J1178" s="59">
        <v>715194</v>
      </c>
      <c r="K1178" s="59">
        <v>0</v>
      </c>
      <c r="L1178" s="59">
        <v>0</v>
      </c>
      <c r="M1178" s="59">
        <v>0</v>
      </c>
      <c r="N1178" s="59">
        <v>715194</v>
      </c>
    </row>
    <row r="1179" spans="1:14" ht="15" x14ac:dyDescent="0.3">
      <c r="A1179" s="53" t="s">
        <v>246</v>
      </c>
      <c r="B1179" s="53" t="s">
        <v>66</v>
      </c>
      <c r="C1179" s="59">
        <v>965181</v>
      </c>
      <c r="D1179" s="59">
        <v>-5895</v>
      </c>
      <c r="E1179" s="59">
        <v>0</v>
      </c>
      <c r="F1179" s="59">
        <v>0</v>
      </c>
      <c r="G1179" s="59">
        <v>0</v>
      </c>
      <c r="H1179" s="59">
        <v>959286</v>
      </c>
      <c r="I1179" s="59">
        <v>0</v>
      </c>
      <c r="J1179" s="59">
        <v>959286</v>
      </c>
      <c r="K1179" s="59">
        <v>0</v>
      </c>
      <c r="L1179" s="59">
        <v>0</v>
      </c>
      <c r="M1179" s="59">
        <v>0</v>
      </c>
      <c r="N1179" s="59">
        <v>959286</v>
      </c>
    </row>
    <row r="1180" spans="1:14" ht="15" x14ac:dyDescent="0.3">
      <c r="A1180" s="53" t="s">
        <v>392</v>
      </c>
      <c r="B1180" s="53" t="s">
        <v>382</v>
      </c>
      <c r="C1180" s="59">
        <v>506210</v>
      </c>
      <c r="D1180" s="59">
        <v>0</v>
      </c>
      <c r="E1180" s="59">
        <v>0</v>
      </c>
      <c r="F1180" s="59">
        <v>0</v>
      </c>
      <c r="G1180" s="59">
        <v>-14210</v>
      </c>
      <c r="H1180" s="59">
        <v>492000</v>
      </c>
      <c r="I1180" s="59">
        <v>0</v>
      </c>
      <c r="J1180" s="59">
        <v>492000</v>
      </c>
      <c r="K1180" s="59">
        <v>0</v>
      </c>
      <c r="L1180" s="59">
        <v>0</v>
      </c>
      <c r="M1180" s="59">
        <v>0</v>
      </c>
      <c r="N1180" s="59">
        <v>492000</v>
      </c>
    </row>
    <row r="1181" spans="1:14" ht="15" x14ac:dyDescent="0.3">
      <c r="A1181" s="53" t="s">
        <v>392</v>
      </c>
      <c r="B1181" s="53" t="s">
        <v>383</v>
      </c>
      <c r="C1181" s="59">
        <v>1081506</v>
      </c>
      <c r="D1181" s="59">
        <v>-733</v>
      </c>
      <c r="E1181" s="59">
        <v>0</v>
      </c>
      <c r="F1181" s="59">
        <v>0</v>
      </c>
      <c r="G1181" s="59">
        <v>-20106</v>
      </c>
      <c r="H1181" s="59">
        <v>1060667</v>
      </c>
      <c r="I1181" s="59">
        <v>0</v>
      </c>
      <c r="J1181" s="59">
        <v>1060667</v>
      </c>
      <c r="K1181" s="59">
        <v>0</v>
      </c>
      <c r="L1181" s="59">
        <v>0</v>
      </c>
      <c r="M1181" s="59">
        <v>0</v>
      </c>
      <c r="N1181" s="59">
        <v>1060667</v>
      </c>
    </row>
    <row r="1182" spans="1:14" ht="15" x14ac:dyDescent="0.3">
      <c r="A1182" s="53" t="s">
        <v>392</v>
      </c>
      <c r="B1182" s="53" t="s">
        <v>363</v>
      </c>
      <c r="C1182" s="59">
        <v>1730634</v>
      </c>
      <c r="D1182" s="59">
        <v>-721</v>
      </c>
      <c r="E1182" s="59">
        <v>0</v>
      </c>
      <c r="F1182" s="59">
        <v>0</v>
      </c>
      <c r="G1182" s="59">
        <v>-2781</v>
      </c>
      <c r="H1182" s="59">
        <v>1727132</v>
      </c>
      <c r="I1182" s="59">
        <v>0</v>
      </c>
      <c r="J1182" s="59">
        <v>1727132</v>
      </c>
      <c r="K1182" s="59">
        <v>0</v>
      </c>
      <c r="L1182" s="59">
        <v>0</v>
      </c>
      <c r="M1182" s="59">
        <v>0</v>
      </c>
      <c r="N1182" s="59">
        <v>1727132</v>
      </c>
    </row>
    <row r="1183" spans="1:14" ht="15" x14ac:dyDescent="0.3">
      <c r="A1183" s="53" t="s">
        <v>392</v>
      </c>
      <c r="B1183" s="53" t="s">
        <v>361</v>
      </c>
      <c r="C1183" s="59">
        <v>652693</v>
      </c>
      <c r="D1183" s="59">
        <v>-809</v>
      </c>
      <c r="E1183" s="59">
        <v>0</v>
      </c>
      <c r="F1183" s="59">
        <v>0</v>
      </c>
      <c r="G1183" s="59">
        <v>-132</v>
      </c>
      <c r="H1183" s="59">
        <v>651752</v>
      </c>
      <c r="I1183" s="59">
        <v>0</v>
      </c>
      <c r="J1183" s="59">
        <v>651752</v>
      </c>
      <c r="K1183" s="59">
        <v>0</v>
      </c>
      <c r="L1183" s="59">
        <v>0</v>
      </c>
      <c r="M1183" s="59">
        <v>0</v>
      </c>
      <c r="N1183" s="59">
        <v>651752</v>
      </c>
    </row>
    <row r="1184" spans="1:14" ht="15" x14ac:dyDescent="0.3">
      <c r="A1184" s="53" t="s">
        <v>245</v>
      </c>
      <c r="B1184" s="53" t="s">
        <v>43</v>
      </c>
      <c r="C1184" s="59">
        <v>48961</v>
      </c>
      <c r="D1184" s="59">
        <v>-48961</v>
      </c>
      <c r="E1184" s="59">
        <v>0</v>
      </c>
      <c r="F1184" s="59">
        <v>0</v>
      </c>
      <c r="G1184" s="59">
        <v>0</v>
      </c>
      <c r="H1184" s="59">
        <v>0</v>
      </c>
      <c r="I1184" s="59">
        <v>0</v>
      </c>
      <c r="J1184" s="59">
        <v>0</v>
      </c>
      <c r="K1184" s="59">
        <v>0</v>
      </c>
      <c r="L1184" s="59">
        <v>0</v>
      </c>
      <c r="M1184" s="59">
        <v>0</v>
      </c>
      <c r="N1184" s="59">
        <v>0</v>
      </c>
    </row>
    <row r="1185" spans="1:14" ht="15" x14ac:dyDescent="0.3">
      <c r="A1185" s="53" t="s">
        <v>245</v>
      </c>
      <c r="B1185" s="53" t="s">
        <v>44</v>
      </c>
      <c r="C1185" s="59">
        <v>62338</v>
      </c>
      <c r="D1185" s="59">
        <v>-62338</v>
      </c>
      <c r="E1185" s="59">
        <v>0</v>
      </c>
      <c r="F1185" s="59">
        <v>0</v>
      </c>
      <c r="G1185" s="59">
        <v>0</v>
      </c>
      <c r="H1185" s="59">
        <v>0</v>
      </c>
      <c r="I1185" s="59">
        <v>0</v>
      </c>
      <c r="J1185" s="59">
        <v>0</v>
      </c>
      <c r="K1185" s="59">
        <v>154522</v>
      </c>
      <c r="L1185" s="59">
        <v>-150626</v>
      </c>
      <c r="M1185" s="59">
        <v>3896</v>
      </c>
      <c r="N1185" s="59">
        <v>-3896</v>
      </c>
    </row>
    <row r="1186" spans="1:14" ht="15" x14ac:dyDescent="0.3">
      <c r="A1186" s="53" t="s">
        <v>245</v>
      </c>
      <c r="B1186" s="53" t="s">
        <v>45</v>
      </c>
      <c r="C1186" s="59">
        <v>306984</v>
      </c>
      <c r="D1186" s="59">
        <v>-22770</v>
      </c>
      <c r="E1186" s="59">
        <v>0</v>
      </c>
      <c r="F1186" s="59">
        <v>0</v>
      </c>
      <c r="G1186" s="59">
        <v>0</v>
      </c>
      <c r="H1186" s="59">
        <v>284214</v>
      </c>
      <c r="I1186" s="59">
        <v>-284214</v>
      </c>
      <c r="J1186" s="59">
        <v>0</v>
      </c>
      <c r="K1186" s="59">
        <v>21795</v>
      </c>
      <c r="L1186" s="59">
        <v>0</v>
      </c>
      <c r="M1186" s="59">
        <v>21795</v>
      </c>
      <c r="N1186" s="59">
        <v>-21795</v>
      </c>
    </row>
    <row r="1187" spans="1:14" ht="15" x14ac:dyDescent="0.3">
      <c r="A1187" s="53" t="s">
        <v>245</v>
      </c>
      <c r="B1187" s="53" t="s">
        <v>46</v>
      </c>
      <c r="C1187" s="59">
        <v>1927515</v>
      </c>
      <c r="D1187" s="59">
        <v>-590</v>
      </c>
      <c r="E1187" s="59">
        <v>0</v>
      </c>
      <c r="F1187" s="59">
        <v>0</v>
      </c>
      <c r="G1187" s="59">
        <v>0</v>
      </c>
      <c r="H1187" s="59">
        <v>1926925</v>
      </c>
      <c r="I1187" s="59">
        <v>-1926925</v>
      </c>
      <c r="J1187" s="59">
        <v>0</v>
      </c>
      <c r="K1187" s="59">
        <v>0</v>
      </c>
      <c r="L1187" s="59">
        <v>0</v>
      </c>
      <c r="M1187" s="59">
        <v>0</v>
      </c>
      <c r="N1187" s="59">
        <v>0</v>
      </c>
    </row>
    <row r="1188" spans="1:14" ht="15" x14ac:dyDescent="0.3">
      <c r="A1188" s="53" t="s">
        <v>245</v>
      </c>
      <c r="B1188" s="53" t="s">
        <v>47</v>
      </c>
      <c r="C1188" s="59">
        <v>1878716</v>
      </c>
      <c r="D1188" s="59">
        <v>-330</v>
      </c>
      <c r="E1188" s="59">
        <v>0</v>
      </c>
      <c r="F1188" s="59">
        <v>0</v>
      </c>
      <c r="G1188" s="59">
        <v>0</v>
      </c>
      <c r="H1188" s="59">
        <v>1878386</v>
      </c>
      <c r="I1188" s="59">
        <v>-1878386</v>
      </c>
      <c r="J1188" s="59">
        <v>0</v>
      </c>
      <c r="K1188" s="59">
        <v>0</v>
      </c>
      <c r="L1188" s="59">
        <v>0</v>
      </c>
      <c r="M1188" s="59">
        <v>0</v>
      </c>
      <c r="N1188" s="59">
        <v>0</v>
      </c>
    </row>
    <row r="1189" spans="1:14" ht="15" x14ac:dyDescent="0.3">
      <c r="A1189" s="53" t="s">
        <v>245</v>
      </c>
      <c r="B1189" s="53" t="s">
        <v>48</v>
      </c>
      <c r="C1189" s="59">
        <v>2654526</v>
      </c>
      <c r="D1189" s="59">
        <v>-12295</v>
      </c>
      <c r="E1189" s="59">
        <v>0</v>
      </c>
      <c r="F1189" s="59">
        <v>0</v>
      </c>
      <c r="G1189" s="59">
        <v>0</v>
      </c>
      <c r="H1189" s="59">
        <v>2642231</v>
      </c>
      <c r="I1189" s="59">
        <v>-2642231</v>
      </c>
      <c r="J1189" s="59">
        <v>0</v>
      </c>
      <c r="K1189" s="59">
        <v>269837</v>
      </c>
      <c r="L1189" s="59">
        <v>-268611</v>
      </c>
      <c r="M1189" s="59">
        <v>1226</v>
      </c>
      <c r="N1189" s="59">
        <v>-1226</v>
      </c>
    </row>
    <row r="1190" spans="1:14" ht="15" x14ac:dyDescent="0.3">
      <c r="A1190" s="53" t="s">
        <v>245</v>
      </c>
      <c r="B1190" s="53" t="s">
        <v>49</v>
      </c>
      <c r="C1190" s="59">
        <v>2382405</v>
      </c>
      <c r="D1190" s="59">
        <v>-6763</v>
      </c>
      <c r="E1190" s="59">
        <v>0</v>
      </c>
      <c r="F1190" s="59">
        <v>0</v>
      </c>
      <c r="G1190" s="59">
        <v>0</v>
      </c>
      <c r="H1190" s="59">
        <v>2375642</v>
      </c>
      <c r="I1190" s="59">
        <v>-2375642</v>
      </c>
      <c r="J1190" s="59">
        <v>0</v>
      </c>
      <c r="K1190" s="59">
        <v>726603</v>
      </c>
      <c r="L1190" s="59">
        <v>-726603</v>
      </c>
      <c r="M1190" s="59">
        <v>0</v>
      </c>
      <c r="N1190" s="59">
        <v>0</v>
      </c>
    </row>
    <row r="1191" spans="1:14" ht="15" x14ac:dyDescent="0.3">
      <c r="A1191" s="53" t="s">
        <v>245</v>
      </c>
      <c r="B1191" s="53" t="s">
        <v>50</v>
      </c>
      <c r="C1191" s="59">
        <v>2653930</v>
      </c>
      <c r="D1191" s="59">
        <v>-3355</v>
      </c>
      <c r="E1191" s="59">
        <v>0</v>
      </c>
      <c r="F1191" s="59">
        <v>0</v>
      </c>
      <c r="G1191" s="59">
        <v>0</v>
      </c>
      <c r="H1191" s="59">
        <v>2650575</v>
      </c>
      <c r="I1191" s="59">
        <v>-2650575</v>
      </c>
      <c r="J1191" s="59">
        <v>0</v>
      </c>
      <c r="K1191" s="59">
        <v>276676</v>
      </c>
      <c r="L1191" s="59">
        <v>-276676</v>
      </c>
      <c r="M1191" s="59">
        <v>0</v>
      </c>
      <c r="N1191" s="59">
        <v>0</v>
      </c>
    </row>
    <row r="1192" spans="1:14" ht="15" x14ac:dyDescent="0.3">
      <c r="A1192" s="53" t="s">
        <v>245</v>
      </c>
      <c r="B1192" s="53" t="s">
        <v>51</v>
      </c>
      <c r="C1192" s="59">
        <v>1885941</v>
      </c>
      <c r="D1192" s="59">
        <v>-6391</v>
      </c>
      <c r="E1192" s="59">
        <v>0</v>
      </c>
      <c r="F1192" s="59">
        <v>0</v>
      </c>
      <c r="G1192" s="59">
        <v>0</v>
      </c>
      <c r="H1192" s="59">
        <v>1879550</v>
      </c>
      <c r="I1192" s="59">
        <v>-1879550</v>
      </c>
      <c r="J1192" s="59">
        <v>0</v>
      </c>
      <c r="K1192" s="59">
        <v>394754</v>
      </c>
      <c r="L1192" s="59">
        <v>-394754</v>
      </c>
      <c r="M1192" s="59">
        <v>0</v>
      </c>
      <c r="N1192" s="59">
        <v>0</v>
      </c>
    </row>
    <row r="1193" spans="1:14" ht="15" x14ac:dyDescent="0.3">
      <c r="A1193" s="53" t="s">
        <v>245</v>
      </c>
      <c r="B1193" s="53" t="s">
        <v>52</v>
      </c>
      <c r="C1193" s="59">
        <v>1668208</v>
      </c>
      <c r="D1193" s="59">
        <v>21635</v>
      </c>
      <c r="E1193" s="59">
        <v>0</v>
      </c>
      <c r="F1193" s="59">
        <v>0</v>
      </c>
      <c r="G1193" s="59">
        <v>0</v>
      </c>
      <c r="H1193" s="59">
        <v>1689843</v>
      </c>
      <c r="I1193" s="59">
        <v>-1689843</v>
      </c>
      <c r="J1193" s="59">
        <v>0</v>
      </c>
      <c r="K1193" s="59">
        <v>222807</v>
      </c>
      <c r="L1193" s="59">
        <v>-222807</v>
      </c>
      <c r="M1193" s="59">
        <v>0</v>
      </c>
      <c r="N1193" s="59">
        <v>0</v>
      </c>
    </row>
    <row r="1194" spans="1:14" ht="15" x14ac:dyDescent="0.3">
      <c r="A1194" s="53" t="s">
        <v>245</v>
      </c>
      <c r="B1194" s="53" t="s">
        <v>53</v>
      </c>
      <c r="C1194" s="59">
        <v>1048740</v>
      </c>
      <c r="D1194" s="59">
        <v>-15016</v>
      </c>
      <c r="E1194" s="59">
        <v>0</v>
      </c>
      <c r="F1194" s="59">
        <v>0</v>
      </c>
      <c r="G1194" s="59">
        <v>0</v>
      </c>
      <c r="H1194" s="59">
        <v>1033724</v>
      </c>
      <c r="I1194" s="59">
        <v>-1033724</v>
      </c>
      <c r="J1194" s="59">
        <v>0</v>
      </c>
      <c r="K1194" s="59">
        <v>65114</v>
      </c>
      <c r="L1194" s="59">
        <v>-65114</v>
      </c>
      <c r="M1194" s="59">
        <v>0</v>
      </c>
      <c r="N1194" s="59">
        <v>0</v>
      </c>
    </row>
    <row r="1195" spans="1:14" ht="15" x14ac:dyDescent="0.3">
      <c r="A1195" s="53" t="s">
        <v>245</v>
      </c>
      <c r="B1195" s="53" t="s">
        <v>54</v>
      </c>
      <c r="C1195" s="59">
        <v>726872</v>
      </c>
      <c r="D1195" s="59">
        <v>-8855</v>
      </c>
      <c r="E1195" s="59">
        <v>0</v>
      </c>
      <c r="F1195" s="59">
        <v>0</v>
      </c>
      <c r="G1195" s="59">
        <v>0</v>
      </c>
      <c r="H1195" s="59">
        <v>718017</v>
      </c>
      <c r="I1195" s="59">
        <v>-718017</v>
      </c>
      <c r="J1195" s="59">
        <v>0</v>
      </c>
      <c r="K1195" s="59">
        <v>30734</v>
      </c>
      <c r="L1195" s="59">
        <v>-30734</v>
      </c>
      <c r="M1195" s="59">
        <v>0</v>
      </c>
      <c r="N1195" s="59">
        <v>0</v>
      </c>
    </row>
    <row r="1196" spans="1:14" ht="15" x14ac:dyDescent="0.3">
      <c r="A1196" s="53" t="s">
        <v>245</v>
      </c>
      <c r="B1196" s="53" t="s">
        <v>55</v>
      </c>
      <c r="C1196" s="59">
        <v>552947</v>
      </c>
      <c r="D1196" s="59">
        <v>-8316</v>
      </c>
      <c r="E1196" s="59">
        <v>0</v>
      </c>
      <c r="F1196" s="59">
        <v>0</v>
      </c>
      <c r="G1196" s="59">
        <v>0</v>
      </c>
      <c r="H1196" s="59">
        <v>544631</v>
      </c>
      <c r="I1196" s="59">
        <v>-544631</v>
      </c>
      <c r="J1196" s="59">
        <v>0</v>
      </c>
      <c r="K1196" s="59">
        <v>3055</v>
      </c>
      <c r="L1196" s="59">
        <v>-2643</v>
      </c>
      <c r="M1196" s="59">
        <v>412</v>
      </c>
      <c r="N1196" s="59">
        <v>-412</v>
      </c>
    </row>
    <row r="1197" spans="1:14" ht="15" x14ac:dyDescent="0.3">
      <c r="A1197" s="53" t="s">
        <v>245</v>
      </c>
      <c r="B1197" s="53" t="s">
        <v>56</v>
      </c>
      <c r="C1197" s="59">
        <v>484037</v>
      </c>
      <c r="D1197" s="59">
        <v>-6604</v>
      </c>
      <c r="E1197" s="59">
        <v>0</v>
      </c>
      <c r="F1197" s="59">
        <v>0</v>
      </c>
      <c r="G1197" s="59">
        <v>0</v>
      </c>
      <c r="H1197" s="59">
        <v>477433</v>
      </c>
      <c r="I1197" s="59">
        <v>-477433</v>
      </c>
      <c r="J1197" s="59">
        <v>0</v>
      </c>
      <c r="K1197" s="59">
        <v>7960</v>
      </c>
      <c r="L1197" s="59">
        <v>-7960</v>
      </c>
      <c r="M1197" s="59">
        <v>0</v>
      </c>
      <c r="N1197" s="59">
        <v>0</v>
      </c>
    </row>
    <row r="1198" spans="1:14" ht="15" x14ac:dyDescent="0.3">
      <c r="A1198" s="53" t="s">
        <v>244</v>
      </c>
      <c r="B1198" s="53" t="s">
        <v>42</v>
      </c>
      <c r="C1198" s="59">
        <v>60233</v>
      </c>
      <c r="D1198" s="59">
        <v>-60233</v>
      </c>
      <c r="E1198" s="59">
        <v>0</v>
      </c>
      <c r="F1198" s="59">
        <v>0</v>
      </c>
      <c r="G1198" s="59">
        <v>0</v>
      </c>
      <c r="H1198" s="59">
        <v>0</v>
      </c>
      <c r="I1198" s="59">
        <v>0</v>
      </c>
      <c r="J1198" s="59">
        <v>0</v>
      </c>
      <c r="K1198" s="59">
        <v>0</v>
      </c>
      <c r="L1198" s="59">
        <v>0</v>
      </c>
      <c r="M1198" s="59">
        <v>0</v>
      </c>
      <c r="N1198" s="59">
        <v>0</v>
      </c>
    </row>
    <row r="1199" spans="1:14" ht="15" x14ac:dyDescent="0.3">
      <c r="A1199" s="53" t="s">
        <v>244</v>
      </c>
      <c r="B1199" s="53" t="s">
        <v>43</v>
      </c>
      <c r="C1199" s="59">
        <v>77882</v>
      </c>
      <c r="D1199" s="59">
        <v>-77882</v>
      </c>
      <c r="E1199" s="59">
        <v>0</v>
      </c>
      <c r="F1199" s="59">
        <v>0</v>
      </c>
      <c r="G1199" s="59">
        <v>0</v>
      </c>
      <c r="H1199" s="59">
        <v>0</v>
      </c>
      <c r="I1199" s="59">
        <v>0</v>
      </c>
      <c r="J1199" s="59">
        <v>0</v>
      </c>
      <c r="K1199" s="59">
        <v>0</v>
      </c>
      <c r="L1199" s="59">
        <v>0</v>
      </c>
      <c r="M1199" s="59">
        <v>0</v>
      </c>
      <c r="N1199" s="59">
        <v>0</v>
      </c>
    </row>
    <row r="1200" spans="1:14" ht="15" x14ac:dyDescent="0.3">
      <c r="A1200" s="53" t="s">
        <v>244</v>
      </c>
      <c r="B1200" s="53" t="s">
        <v>44</v>
      </c>
      <c r="C1200" s="59">
        <v>862618</v>
      </c>
      <c r="D1200" s="59">
        <v>-4080</v>
      </c>
      <c r="E1200" s="59">
        <v>0</v>
      </c>
      <c r="F1200" s="59">
        <v>0</v>
      </c>
      <c r="G1200" s="59">
        <v>0</v>
      </c>
      <c r="H1200" s="59">
        <v>858538</v>
      </c>
      <c r="I1200" s="59">
        <v>-858538</v>
      </c>
      <c r="J1200" s="59">
        <v>0</v>
      </c>
      <c r="K1200" s="59">
        <v>0</v>
      </c>
      <c r="L1200" s="59">
        <v>0</v>
      </c>
      <c r="M1200" s="59">
        <v>0</v>
      </c>
      <c r="N1200" s="59">
        <v>0</v>
      </c>
    </row>
    <row r="1201" spans="1:14" ht="15" x14ac:dyDescent="0.3">
      <c r="A1201" s="53" t="s">
        <v>244</v>
      </c>
      <c r="B1201" s="53" t="s">
        <v>45</v>
      </c>
      <c r="C1201" s="59">
        <v>2733453</v>
      </c>
      <c r="D1201" s="59">
        <v>-3850</v>
      </c>
      <c r="E1201" s="59">
        <v>0</v>
      </c>
      <c r="F1201" s="59">
        <v>0</v>
      </c>
      <c r="G1201" s="59">
        <v>0</v>
      </c>
      <c r="H1201" s="59">
        <v>2729603</v>
      </c>
      <c r="I1201" s="59">
        <v>-2729603</v>
      </c>
      <c r="J1201" s="59">
        <v>0</v>
      </c>
      <c r="K1201" s="59">
        <v>3259</v>
      </c>
      <c r="L1201" s="59">
        <v>0</v>
      </c>
      <c r="M1201" s="59">
        <v>3259</v>
      </c>
      <c r="N1201" s="59">
        <v>-3259</v>
      </c>
    </row>
    <row r="1202" spans="1:14" ht="15" x14ac:dyDescent="0.3">
      <c r="A1202" s="53" t="s">
        <v>244</v>
      </c>
      <c r="B1202" s="53" t="s">
        <v>46</v>
      </c>
      <c r="C1202" s="59">
        <v>531446</v>
      </c>
      <c r="D1202" s="59">
        <v>-4052</v>
      </c>
      <c r="E1202" s="59">
        <v>0</v>
      </c>
      <c r="F1202" s="59">
        <v>0</v>
      </c>
      <c r="G1202" s="59">
        <v>0</v>
      </c>
      <c r="H1202" s="59">
        <v>527394</v>
      </c>
      <c r="I1202" s="59">
        <v>-527394</v>
      </c>
      <c r="J1202" s="59">
        <v>0</v>
      </c>
      <c r="K1202" s="59">
        <v>0</v>
      </c>
      <c r="L1202" s="59">
        <v>0</v>
      </c>
      <c r="M1202" s="59">
        <v>0</v>
      </c>
      <c r="N1202" s="59">
        <v>0</v>
      </c>
    </row>
    <row r="1203" spans="1:14" ht="15" x14ac:dyDescent="0.3">
      <c r="A1203" s="53" t="s">
        <v>244</v>
      </c>
      <c r="B1203" s="53" t="s">
        <v>47</v>
      </c>
      <c r="C1203" s="59">
        <v>537404</v>
      </c>
      <c r="D1203" s="59">
        <v>-601</v>
      </c>
      <c r="E1203" s="59">
        <v>0</v>
      </c>
      <c r="F1203" s="59">
        <v>0</v>
      </c>
      <c r="G1203" s="59">
        <v>0</v>
      </c>
      <c r="H1203" s="59">
        <v>536803</v>
      </c>
      <c r="I1203" s="59">
        <v>-536803</v>
      </c>
      <c r="J1203" s="59">
        <v>0</v>
      </c>
      <c r="K1203" s="59">
        <v>0</v>
      </c>
      <c r="L1203" s="59">
        <v>0</v>
      </c>
      <c r="M1203" s="59">
        <v>0</v>
      </c>
      <c r="N1203" s="59">
        <v>0</v>
      </c>
    </row>
    <row r="1204" spans="1:14" ht="15" x14ac:dyDescent="0.3">
      <c r="A1204" s="53" t="s">
        <v>244</v>
      </c>
      <c r="B1204" s="53" t="s">
        <v>48</v>
      </c>
      <c r="C1204" s="59">
        <v>1378219</v>
      </c>
      <c r="D1204" s="59">
        <v>-6230</v>
      </c>
      <c r="E1204" s="59">
        <v>0</v>
      </c>
      <c r="F1204" s="59">
        <v>0</v>
      </c>
      <c r="G1204" s="59">
        <v>0</v>
      </c>
      <c r="H1204" s="59">
        <v>1371989</v>
      </c>
      <c r="I1204" s="59">
        <v>-1371989</v>
      </c>
      <c r="J1204" s="59">
        <v>0</v>
      </c>
      <c r="K1204" s="59">
        <v>30647</v>
      </c>
      <c r="L1204" s="59">
        <v>-30647</v>
      </c>
      <c r="M1204" s="59">
        <v>0</v>
      </c>
      <c r="N1204" s="59">
        <v>0</v>
      </c>
    </row>
    <row r="1205" spans="1:14" ht="15" x14ac:dyDescent="0.3">
      <c r="A1205" s="53" t="s">
        <v>244</v>
      </c>
      <c r="B1205" s="53" t="s">
        <v>49</v>
      </c>
      <c r="C1205" s="59">
        <v>1332026</v>
      </c>
      <c r="D1205" s="59">
        <v>-514094</v>
      </c>
      <c r="E1205" s="59">
        <v>0</v>
      </c>
      <c r="F1205" s="59">
        <v>0</v>
      </c>
      <c r="G1205" s="59">
        <v>0</v>
      </c>
      <c r="H1205" s="59">
        <v>817932</v>
      </c>
      <c r="I1205" s="59">
        <v>-817932</v>
      </c>
      <c r="J1205" s="59">
        <v>0</v>
      </c>
      <c r="K1205" s="59">
        <v>1646971</v>
      </c>
      <c r="L1205" s="59">
        <v>-1646971</v>
      </c>
      <c r="M1205" s="59">
        <v>0</v>
      </c>
      <c r="N1205" s="59">
        <v>0</v>
      </c>
    </row>
    <row r="1206" spans="1:14" ht="15" x14ac:dyDescent="0.3">
      <c r="A1206" s="53" t="s">
        <v>244</v>
      </c>
      <c r="B1206" s="53" t="s">
        <v>50</v>
      </c>
      <c r="C1206" s="59">
        <v>1933929</v>
      </c>
      <c r="D1206" s="59">
        <v>-1133490</v>
      </c>
      <c r="E1206" s="59">
        <v>0</v>
      </c>
      <c r="F1206" s="59">
        <v>0</v>
      </c>
      <c r="G1206" s="59">
        <v>0</v>
      </c>
      <c r="H1206" s="59">
        <v>800439</v>
      </c>
      <c r="I1206" s="59">
        <v>-800439</v>
      </c>
      <c r="J1206" s="59">
        <v>0</v>
      </c>
      <c r="K1206" s="59">
        <v>1181772</v>
      </c>
      <c r="L1206" s="59">
        <v>-1181772</v>
      </c>
      <c r="M1206" s="59">
        <v>0</v>
      </c>
      <c r="N1206" s="59">
        <v>0</v>
      </c>
    </row>
    <row r="1207" spans="1:14" ht="15" x14ac:dyDescent="0.3">
      <c r="A1207" s="53" t="s">
        <v>244</v>
      </c>
      <c r="B1207" s="53" t="s">
        <v>51</v>
      </c>
      <c r="C1207" s="59">
        <v>2040650</v>
      </c>
      <c r="D1207" s="59">
        <v>-2543</v>
      </c>
      <c r="E1207" s="59">
        <v>0</v>
      </c>
      <c r="F1207" s="59">
        <v>0</v>
      </c>
      <c r="G1207" s="59">
        <v>0</v>
      </c>
      <c r="H1207" s="59">
        <v>2038107</v>
      </c>
      <c r="I1207" s="59">
        <v>-2038107</v>
      </c>
      <c r="J1207" s="59">
        <v>0</v>
      </c>
      <c r="K1207" s="59">
        <v>1443695</v>
      </c>
      <c r="L1207" s="59">
        <v>-1443695</v>
      </c>
      <c r="M1207" s="59">
        <v>0</v>
      </c>
      <c r="N1207" s="59">
        <v>0</v>
      </c>
    </row>
    <row r="1208" spans="1:14" ht="15" x14ac:dyDescent="0.3">
      <c r="A1208" s="53" t="s">
        <v>244</v>
      </c>
      <c r="B1208" s="53" t="s">
        <v>52</v>
      </c>
      <c r="C1208" s="59">
        <v>1780757</v>
      </c>
      <c r="D1208" s="59">
        <v>-41764</v>
      </c>
      <c r="E1208" s="59">
        <v>0</v>
      </c>
      <c r="F1208" s="59">
        <v>0</v>
      </c>
      <c r="G1208" s="59">
        <v>0</v>
      </c>
      <c r="H1208" s="59">
        <v>1738993</v>
      </c>
      <c r="I1208" s="59">
        <v>-1738993</v>
      </c>
      <c r="J1208" s="59">
        <v>0</v>
      </c>
      <c r="K1208" s="59">
        <v>12755</v>
      </c>
      <c r="L1208" s="59">
        <v>-12755</v>
      </c>
      <c r="M1208" s="59">
        <v>0</v>
      </c>
      <c r="N1208" s="59">
        <v>0</v>
      </c>
    </row>
    <row r="1209" spans="1:14" ht="15" x14ac:dyDescent="0.3">
      <c r="A1209" s="53" t="s">
        <v>244</v>
      </c>
      <c r="B1209" s="53" t="s">
        <v>53</v>
      </c>
      <c r="C1209" s="59">
        <v>395421</v>
      </c>
      <c r="D1209" s="59">
        <v>-83657</v>
      </c>
      <c r="E1209" s="59">
        <v>0</v>
      </c>
      <c r="F1209" s="59">
        <v>0</v>
      </c>
      <c r="G1209" s="59">
        <v>0</v>
      </c>
      <c r="H1209" s="59">
        <v>311764</v>
      </c>
      <c r="I1209" s="59">
        <v>-311764</v>
      </c>
      <c r="J1209" s="59">
        <v>0</v>
      </c>
      <c r="K1209" s="59">
        <v>0</v>
      </c>
      <c r="L1209" s="59">
        <v>0</v>
      </c>
      <c r="M1209" s="59">
        <v>0</v>
      </c>
      <c r="N1209" s="59">
        <v>0</v>
      </c>
    </row>
    <row r="1210" spans="1:14" ht="15" x14ac:dyDescent="0.3">
      <c r="A1210" s="53" t="s">
        <v>244</v>
      </c>
      <c r="B1210" s="53" t="s">
        <v>54</v>
      </c>
      <c r="C1210" s="59">
        <v>378327</v>
      </c>
      <c r="D1210" s="59">
        <v>-102353</v>
      </c>
      <c r="E1210" s="59">
        <v>0</v>
      </c>
      <c r="F1210" s="59">
        <v>0</v>
      </c>
      <c r="G1210" s="59">
        <v>0</v>
      </c>
      <c r="H1210" s="59">
        <v>275974</v>
      </c>
      <c r="I1210" s="59">
        <v>-275974</v>
      </c>
      <c r="J1210" s="59">
        <v>0</v>
      </c>
      <c r="K1210" s="59">
        <v>0</v>
      </c>
      <c r="L1210" s="59">
        <v>0</v>
      </c>
      <c r="M1210" s="59">
        <v>0</v>
      </c>
      <c r="N1210" s="59">
        <v>0</v>
      </c>
    </row>
    <row r="1211" spans="1:14" ht="15" x14ac:dyDescent="0.3">
      <c r="A1211" s="53" t="s">
        <v>244</v>
      </c>
      <c r="B1211" s="53" t="s">
        <v>55</v>
      </c>
      <c r="C1211" s="59">
        <v>352084</v>
      </c>
      <c r="D1211" s="59">
        <v>-97369</v>
      </c>
      <c r="E1211" s="59">
        <v>0</v>
      </c>
      <c r="F1211" s="59">
        <v>0</v>
      </c>
      <c r="G1211" s="59">
        <v>0</v>
      </c>
      <c r="H1211" s="59">
        <v>254715</v>
      </c>
      <c r="I1211" s="59">
        <v>-254715</v>
      </c>
      <c r="J1211" s="59">
        <v>0</v>
      </c>
      <c r="K1211" s="59">
        <v>0</v>
      </c>
      <c r="L1211" s="59">
        <v>0</v>
      </c>
      <c r="M1211" s="59">
        <v>0</v>
      </c>
      <c r="N1211" s="59">
        <v>0</v>
      </c>
    </row>
    <row r="1212" spans="1:14" ht="15" x14ac:dyDescent="0.3">
      <c r="A1212" s="53" t="s">
        <v>244</v>
      </c>
      <c r="B1212" s="53" t="s">
        <v>56</v>
      </c>
      <c r="C1212" s="59">
        <v>334777</v>
      </c>
      <c r="D1212" s="59">
        <v>-88069</v>
      </c>
      <c r="E1212" s="59">
        <v>0</v>
      </c>
      <c r="F1212" s="59">
        <v>0</v>
      </c>
      <c r="G1212" s="59">
        <v>0</v>
      </c>
      <c r="H1212" s="59">
        <v>246708</v>
      </c>
      <c r="I1212" s="59">
        <v>-246708</v>
      </c>
      <c r="J1212" s="59">
        <v>0</v>
      </c>
      <c r="K1212" s="59">
        <v>0</v>
      </c>
      <c r="L1212" s="59">
        <v>0</v>
      </c>
      <c r="M1212" s="59">
        <v>0</v>
      </c>
      <c r="N1212" s="59">
        <v>0</v>
      </c>
    </row>
    <row r="1213" spans="1:14" ht="15" x14ac:dyDescent="0.3">
      <c r="A1213" s="53" t="s">
        <v>243</v>
      </c>
      <c r="B1213" s="53" t="s">
        <v>42</v>
      </c>
      <c r="C1213" s="59">
        <v>2467</v>
      </c>
      <c r="D1213" s="59">
        <v>-2467</v>
      </c>
      <c r="E1213" s="59">
        <v>0</v>
      </c>
      <c r="F1213" s="59">
        <v>0</v>
      </c>
      <c r="G1213" s="59">
        <v>0</v>
      </c>
      <c r="H1213" s="59">
        <v>0</v>
      </c>
      <c r="I1213" s="59">
        <v>0</v>
      </c>
      <c r="J1213" s="59">
        <v>0</v>
      </c>
      <c r="K1213" s="59">
        <v>0</v>
      </c>
      <c r="L1213" s="59">
        <v>0</v>
      </c>
      <c r="M1213" s="59">
        <v>0</v>
      </c>
      <c r="N1213" s="59">
        <v>0</v>
      </c>
    </row>
    <row r="1214" spans="1:14" ht="15" x14ac:dyDescent="0.3">
      <c r="A1214" s="53" t="s">
        <v>243</v>
      </c>
      <c r="B1214" s="53" t="s">
        <v>43</v>
      </c>
      <c r="C1214" s="59">
        <v>152334</v>
      </c>
      <c r="D1214" s="59">
        <v>-152334</v>
      </c>
      <c r="E1214" s="59">
        <v>0</v>
      </c>
      <c r="F1214" s="59">
        <v>0</v>
      </c>
      <c r="G1214" s="59">
        <v>0</v>
      </c>
      <c r="H1214" s="59">
        <v>0</v>
      </c>
      <c r="I1214" s="59">
        <v>0</v>
      </c>
      <c r="J1214" s="59">
        <v>0</v>
      </c>
      <c r="K1214" s="59">
        <v>0</v>
      </c>
      <c r="L1214" s="59">
        <v>0</v>
      </c>
      <c r="M1214" s="59">
        <v>0</v>
      </c>
      <c r="N1214" s="59">
        <v>0</v>
      </c>
    </row>
    <row r="1215" spans="1:14" ht="15" x14ac:dyDescent="0.3">
      <c r="A1215" s="53" t="s">
        <v>243</v>
      </c>
      <c r="B1215" s="53" t="s">
        <v>44</v>
      </c>
      <c r="C1215" s="59">
        <v>4330766</v>
      </c>
      <c r="D1215" s="59">
        <v>-19985</v>
      </c>
      <c r="E1215" s="59">
        <v>0</v>
      </c>
      <c r="F1215" s="59">
        <v>0</v>
      </c>
      <c r="G1215" s="59">
        <v>0</v>
      </c>
      <c r="H1215" s="59">
        <v>4310781</v>
      </c>
      <c r="I1215" s="59">
        <v>-3965770</v>
      </c>
      <c r="J1215" s="59">
        <v>345011</v>
      </c>
      <c r="K1215" s="59">
        <v>0</v>
      </c>
      <c r="L1215" s="59">
        <v>0</v>
      </c>
      <c r="M1215" s="59">
        <v>0</v>
      </c>
      <c r="N1215" s="59">
        <v>345011</v>
      </c>
    </row>
    <row r="1216" spans="1:14" ht="15" x14ac:dyDescent="0.3">
      <c r="A1216" s="53" t="s">
        <v>243</v>
      </c>
      <c r="B1216" s="53" t="s">
        <v>45</v>
      </c>
      <c r="C1216" s="59">
        <v>3877309</v>
      </c>
      <c r="D1216" s="59">
        <v>-15203</v>
      </c>
      <c r="E1216" s="59">
        <v>0</v>
      </c>
      <c r="F1216" s="59">
        <v>0</v>
      </c>
      <c r="G1216" s="59">
        <v>0</v>
      </c>
      <c r="H1216" s="59">
        <v>3862106</v>
      </c>
      <c r="I1216" s="59">
        <v>-3774564</v>
      </c>
      <c r="J1216" s="59">
        <v>87542</v>
      </c>
      <c r="K1216" s="59">
        <v>0</v>
      </c>
      <c r="L1216" s="59">
        <v>0</v>
      </c>
      <c r="M1216" s="59">
        <v>0</v>
      </c>
      <c r="N1216" s="59">
        <v>87542</v>
      </c>
    </row>
    <row r="1217" spans="1:14" ht="15" x14ac:dyDescent="0.3">
      <c r="A1217" s="53" t="s">
        <v>243</v>
      </c>
      <c r="B1217" s="53" t="s">
        <v>46</v>
      </c>
      <c r="C1217" s="59">
        <v>3548094</v>
      </c>
      <c r="D1217" s="59">
        <v>-3412</v>
      </c>
      <c r="E1217" s="59">
        <v>0</v>
      </c>
      <c r="F1217" s="59">
        <v>0</v>
      </c>
      <c r="G1217" s="59">
        <v>0</v>
      </c>
      <c r="H1217" s="59">
        <v>3544682</v>
      </c>
      <c r="I1217" s="59">
        <v>-3484857</v>
      </c>
      <c r="J1217" s="59">
        <v>59825</v>
      </c>
      <c r="K1217" s="59">
        <v>0</v>
      </c>
      <c r="L1217" s="59">
        <v>0</v>
      </c>
      <c r="M1217" s="59">
        <v>0</v>
      </c>
      <c r="N1217" s="59">
        <v>59825</v>
      </c>
    </row>
    <row r="1218" spans="1:14" ht="15" x14ac:dyDescent="0.3">
      <c r="A1218" s="53" t="s">
        <v>243</v>
      </c>
      <c r="B1218" s="53" t="s">
        <v>47</v>
      </c>
      <c r="C1218" s="59">
        <v>2713730</v>
      </c>
      <c r="D1218" s="59">
        <v>-2425</v>
      </c>
      <c r="E1218" s="59">
        <v>0</v>
      </c>
      <c r="F1218" s="59">
        <v>0</v>
      </c>
      <c r="G1218" s="59">
        <v>0</v>
      </c>
      <c r="H1218" s="59">
        <v>2711305</v>
      </c>
      <c r="I1218" s="59">
        <v>-2687237</v>
      </c>
      <c r="J1218" s="59">
        <v>24068</v>
      </c>
      <c r="K1218" s="59">
        <v>0</v>
      </c>
      <c r="L1218" s="59">
        <v>0</v>
      </c>
      <c r="M1218" s="59">
        <v>0</v>
      </c>
      <c r="N1218" s="59">
        <v>24068</v>
      </c>
    </row>
    <row r="1219" spans="1:14" ht="15" x14ac:dyDescent="0.3">
      <c r="A1219" s="53" t="s">
        <v>243</v>
      </c>
      <c r="B1219" s="53" t="s">
        <v>48</v>
      </c>
      <c r="C1219" s="59">
        <v>2443332</v>
      </c>
      <c r="D1219" s="59">
        <v>-2280</v>
      </c>
      <c r="E1219" s="59">
        <v>0</v>
      </c>
      <c r="F1219" s="59">
        <v>0</v>
      </c>
      <c r="G1219" s="59">
        <v>0</v>
      </c>
      <c r="H1219" s="59">
        <v>2441052</v>
      </c>
      <c r="I1219" s="59">
        <v>-2438012</v>
      </c>
      <c r="J1219" s="59">
        <v>3040</v>
      </c>
      <c r="K1219" s="59">
        <v>0</v>
      </c>
      <c r="L1219" s="59">
        <v>0</v>
      </c>
      <c r="M1219" s="59">
        <v>0</v>
      </c>
      <c r="N1219" s="59">
        <v>3040</v>
      </c>
    </row>
    <row r="1220" spans="1:14" ht="15" x14ac:dyDescent="0.3">
      <c r="A1220" s="53" t="s">
        <v>243</v>
      </c>
      <c r="B1220" s="53" t="s">
        <v>49</v>
      </c>
      <c r="C1220" s="59">
        <v>2332017</v>
      </c>
      <c r="D1220" s="59">
        <v>-3149</v>
      </c>
      <c r="E1220" s="59">
        <v>0</v>
      </c>
      <c r="F1220" s="59">
        <v>0</v>
      </c>
      <c r="G1220" s="59">
        <v>0</v>
      </c>
      <c r="H1220" s="59">
        <v>2328868</v>
      </c>
      <c r="I1220" s="59">
        <v>-2328868</v>
      </c>
      <c r="J1220" s="59">
        <v>0</v>
      </c>
      <c r="K1220" s="59">
        <v>0</v>
      </c>
      <c r="L1220" s="59">
        <v>0</v>
      </c>
      <c r="M1220" s="59">
        <v>0</v>
      </c>
      <c r="N1220" s="59">
        <v>0</v>
      </c>
    </row>
    <row r="1221" spans="1:14" ht="15" x14ac:dyDescent="0.3">
      <c r="A1221" s="53" t="s">
        <v>243</v>
      </c>
      <c r="B1221" s="53" t="s">
        <v>50</v>
      </c>
      <c r="C1221" s="59">
        <v>1766818</v>
      </c>
      <c r="D1221" s="59">
        <v>-2189</v>
      </c>
      <c r="E1221" s="59">
        <v>0</v>
      </c>
      <c r="F1221" s="59">
        <v>0</v>
      </c>
      <c r="G1221" s="59">
        <v>0</v>
      </c>
      <c r="H1221" s="59">
        <v>1764629</v>
      </c>
      <c r="I1221" s="59">
        <v>-1764629</v>
      </c>
      <c r="J1221" s="59">
        <v>0</v>
      </c>
      <c r="K1221" s="59">
        <v>0</v>
      </c>
      <c r="L1221" s="59">
        <v>0</v>
      </c>
      <c r="M1221" s="59">
        <v>0</v>
      </c>
      <c r="N1221" s="59">
        <v>0</v>
      </c>
    </row>
    <row r="1222" spans="1:14" ht="15" x14ac:dyDescent="0.3">
      <c r="A1222" s="53" t="s">
        <v>243</v>
      </c>
      <c r="B1222" s="53" t="s">
        <v>51</v>
      </c>
      <c r="C1222" s="59">
        <v>1998310</v>
      </c>
      <c r="D1222" s="59">
        <v>-1825</v>
      </c>
      <c r="E1222" s="59">
        <v>0</v>
      </c>
      <c r="F1222" s="59">
        <v>0</v>
      </c>
      <c r="G1222" s="59">
        <v>0</v>
      </c>
      <c r="H1222" s="59">
        <v>1996485</v>
      </c>
      <c r="I1222" s="59">
        <v>-1996485</v>
      </c>
      <c r="J1222" s="59">
        <v>0</v>
      </c>
      <c r="K1222" s="59">
        <v>0</v>
      </c>
      <c r="L1222" s="59">
        <v>0</v>
      </c>
      <c r="M1222" s="59">
        <v>0</v>
      </c>
      <c r="N1222" s="59">
        <v>0</v>
      </c>
    </row>
    <row r="1223" spans="1:14" ht="15" x14ac:dyDescent="0.3">
      <c r="A1223" s="53" t="s">
        <v>243</v>
      </c>
      <c r="B1223" s="53" t="s">
        <v>52</v>
      </c>
      <c r="C1223" s="59">
        <v>1556226</v>
      </c>
      <c r="D1223" s="59">
        <v>-1808</v>
      </c>
      <c r="E1223" s="59">
        <v>0</v>
      </c>
      <c r="F1223" s="59">
        <v>0</v>
      </c>
      <c r="G1223" s="59">
        <v>0</v>
      </c>
      <c r="H1223" s="59">
        <v>1554418</v>
      </c>
      <c r="I1223" s="59">
        <v>-1554418</v>
      </c>
      <c r="J1223" s="59">
        <v>0</v>
      </c>
      <c r="K1223" s="59">
        <v>0</v>
      </c>
      <c r="L1223" s="59">
        <v>0</v>
      </c>
      <c r="M1223" s="59">
        <v>0</v>
      </c>
      <c r="N1223" s="59">
        <v>0</v>
      </c>
    </row>
    <row r="1224" spans="1:14" ht="15" x14ac:dyDescent="0.3">
      <c r="A1224" s="53" t="s">
        <v>243</v>
      </c>
      <c r="B1224" s="53" t="s">
        <v>53</v>
      </c>
      <c r="C1224" s="59">
        <v>1474991</v>
      </c>
      <c r="D1224" s="59">
        <v>-851</v>
      </c>
      <c r="E1224" s="59">
        <v>0</v>
      </c>
      <c r="F1224" s="59">
        <v>0</v>
      </c>
      <c r="G1224" s="59">
        <v>0</v>
      </c>
      <c r="H1224" s="59">
        <v>1474140</v>
      </c>
      <c r="I1224" s="59">
        <v>-1474140</v>
      </c>
      <c r="J1224" s="59">
        <v>0</v>
      </c>
      <c r="K1224" s="59">
        <v>0</v>
      </c>
      <c r="L1224" s="59">
        <v>0</v>
      </c>
      <c r="M1224" s="59">
        <v>0</v>
      </c>
      <c r="N1224" s="59">
        <v>0</v>
      </c>
    </row>
    <row r="1225" spans="1:14" ht="15" x14ac:dyDescent="0.3">
      <c r="A1225" s="53" t="s">
        <v>243</v>
      </c>
      <c r="B1225" s="53" t="s">
        <v>54</v>
      </c>
      <c r="C1225" s="59">
        <v>1507123</v>
      </c>
      <c r="D1225" s="59">
        <v>-2069</v>
      </c>
      <c r="E1225" s="59">
        <v>0</v>
      </c>
      <c r="F1225" s="59">
        <v>0</v>
      </c>
      <c r="G1225" s="59">
        <v>0</v>
      </c>
      <c r="H1225" s="59">
        <v>1505054</v>
      </c>
      <c r="I1225" s="59">
        <v>-1505054</v>
      </c>
      <c r="J1225" s="59">
        <v>0</v>
      </c>
      <c r="K1225" s="59">
        <v>0</v>
      </c>
      <c r="L1225" s="59">
        <v>0</v>
      </c>
      <c r="M1225" s="59">
        <v>0</v>
      </c>
      <c r="N1225" s="59">
        <v>0</v>
      </c>
    </row>
    <row r="1226" spans="1:14" ht="15" x14ac:dyDescent="0.3">
      <c r="A1226" s="53" t="s">
        <v>243</v>
      </c>
      <c r="B1226" s="53" t="s">
        <v>55</v>
      </c>
      <c r="C1226" s="59">
        <v>1396950</v>
      </c>
      <c r="D1226" s="59">
        <v>-2233</v>
      </c>
      <c r="E1226" s="59">
        <v>0</v>
      </c>
      <c r="F1226" s="59">
        <v>0</v>
      </c>
      <c r="G1226" s="59">
        <v>0</v>
      </c>
      <c r="H1226" s="59">
        <v>1394717</v>
      </c>
      <c r="I1226" s="59">
        <v>-1394717</v>
      </c>
      <c r="J1226" s="59">
        <v>0</v>
      </c>
      <c r="K1226" s="59">
        <v>0</v>
      </c>
      <c r="L1226" s="59">
        <v>0</v>
      </c>
      <c r="M1226" s="59">
        <v>0</v>
      </c>
      <c r="N1226" s="59">
        <v>0</v>
      </c>
    </row>
    <row r="1227" spans="1:14" ht="15" x14ac:dyDescent="0.3">
      <c r="A1227" s="53" t="s">
        <v>243</v>
      </c>
      <c r="B1227" s="53" t="s">
        <v>56</v>
      </c>
      <c r="C1227" s="59">
        <v>1217335</v>
      </c>
      <c r="D1227" s="59">
        <v>-968</v>
      </c>
      <c r="E1227" s="59">
        <v>0</v>
      </c>
      <c r="F1227" s="59">
        <v>0</v>
      </c>
      <c r="G1227" s="59">
        <v>0</v>
      </c>
      <c r="H1227" s="59">
        <v>1216367</v>
      </c>
      <c r="I1227" s="59">
        <v>-1216367</v>
      </c>
      <c r="J1227" s="59">
        <v>0</v>
      </c>
      <c r="K1227" s="59">
        <v>0</v>
      </c>
      <c r="L1227" s="59">
        <v>0</v>
      </c>
      <c r="M1227" s="59">
        <v>0</v>
      </c>
      <c r="N1227" s="59">
        <v>0</v>
      </c>
    </row>
    <row r="1228" spans="1:14" ht="15" x14ac:dyDescent="0.3">
      <c r="A1228" s="53" t="s">
        <v>242</v>
      </c>
      <c r="B1228" s="53" t="s">
        <v>54</v>
      </c>
      <c r="C1228" s="59">
        <v>256620</v>
      </c>
      <c r="D1228" s="59">
        <v>0</v>
      </c>
      <c r="E1228" s="59">
        <v>0</v>
      </c>
      <c r="F1228" s="59">
        <v>0</v>
      </c>
      <c r="G1228" s="59">
        <v>0</v>
      </c>
      <c r="H1228" s="59">
        <v>256620</v>
      </c>
      <c r="I1228" s="59">
        <v>-256620</v>
      </c>
      <c r="J1228" s="59">
        <v>0</v>
      </c>
      <c r="K1228" s="59">
        <v>0</v>
      </c>
      <c r="L1228" s="59">
        <v>0</v>
      </c>
      <c r="M1228" s="59">
        <v>0</v>
      </c>
      <c r="N1228" s="59">
        <v>0</v>
      </c>
    </row>
    <row r="1229" spans="1:14" ht="15" x14ac:dyDescent="0.3">
      <c r="A1229" s="53" t="s">
        <v>241</v>
      </c>
      <c r="B1229" s="53" t="s">
        <v>53</v>
      </c>
      <c r="C1229" s="59">
        <v>349636</v>
      </c>
      <c r="D1229" s="59">
        <v>-134</v>
      </c>
      <c r="E1229" s="59">
        <v>0</v>
      </c>
      <c r="F1229" s="59">
        <v>0</v>
      </c>
      <c r="G1229" s="59">
        <v>0</v>
      </c>
      <c r="H1229" s="59">
        <v>349502</v>
      </c>
      <c r="I1229" s="59">
        <v>-349502</v>
      </c>
      <c r="J1229" s="59">
        <v>0</v>
      </c>
      <c r="K1229" s="59">
        <v>0</v>
      </c>
      <c r="L1229" s="59">
        <v>0</v>
      </c>
      <c r="M1229" s="59">
        <v>0</v>
      </c>
      <c r="N1229" s="59">
        <v>0</v>
      </c>
    </row>
    <row r="1230" spans="1:14" ht="15" x14ac:dyDescent="0.3">
      <c r="A1230" s="53" t="s">
        <v>240</v>
      </c>
      <c r="B1230" s="53" t="s">
        <v>51</v>
      </c>
      <c r="C1230" s="59">
        <v>385979</v>
      </c>
      <c r="D1230" s="59">
        <v>-120</v>
      </c>
      <c r="E1230" s="59">
        <v>0</v>
      </c>
      <c r="F1230" s="59">
        <v>0</v>
      </c>
      <c r="G1230" s="59">
        <v>0</v>
      </c>
      <c r="H1230" s="59">
        <v>385859</v>
      </c>
      <c r="I1230" s="59">
        <v>-385859</v>
      </c>
      <c r="J1230" s="59">
        <v>0</v>
      </c>
      <c r="K1230" s="59">
        <v>0</v>
      </c>
      <c r="L1230" s="59">
        <v>0</v>
      </c>
      <c r="M1230" s="59">
        <v>0</v>
      </c>
      <c r="N1230" s="59">
        <v>0</v>
      </c>
    </row>
    <row r="1231" spans="1:14" ht="15" x14ac:dyDescent="0.3">
      <c r="A1231" s="53" t="s">
        <v>240</v>
      </c>
      <c r="B1231" s="53" t="s">
        <v>52</v>
      </c>
      <c r="C1231" s="59">
        <v>357943</v>
      </c>
      <c r="D1231" s="59">
        <v>-117</v>
      </c>
      <c r="E1231" s="59">
        <v>0</v>
      </c>
      <c r="F1231" s="59">
        <v>0</v>
      </c>
      <c r="G1231" s="59">
        <v>0</v>
      </c>
      <c r="H1231" s="59">
        <v>357826</v>
      </c>
      <c r="I1231" s="59">
        <v>-357826</v>
      </c>
      <c r="J1231" s="59">
        <v>0</v>
      </c>
      <c r="K1231" s="59">
        <v>0</v>
      </c>
      <c r="L1231" s="59">
        <v>0</v>
      </c>
      <c r="M1231" s="59">
        <v>0</v>
      </c>
      <c r="N1231" s="59">
        <v>0</v>
      </c>
    </row>
    <row r="1232" spans="1:14" ht="15" x14ac:dyDescent="0.3">
      <c r="A1232" s="53" t="s">
        <v>239</v>
      </c>
      <c r="B1232" s="53" t="s">
        <v>49</v>
      </c>
      <c r="C1232" s="59">
        <v>368804</v>
      </c>
      <c r="D1232" s="59">
        <v>-1147</v>
      </c>
      <c r="E1232" s="59">
        <v>0</v>
      </c>
      <c r="F1232" s="59">
        <v>0</v>
      </c>
      <c r="G1232" s="59">
        <v>0</v>
      </c>
      <c r="H1232" s="59">
        <v>367657</v>
      </c>
      <c r="I1232" s="59">
        <v>-366383</v>
      </c>
      <c r="J1232" s="59">
        <v>1274</v>
      </c>
      <c r="K1232" s="59">
        <v>0</v>
      </c>
      <c r="L1232" s="59">
        <v>0</v>
      </c>
      <c r="M1232" s="59">
        <v>0</v>
      </c>
      <c r="N1232" s="59">
        <v>1274</v>
      </c>
    </row>
    <row r="1233" spans="1:14" ht="15" x14ac:dyDescent="0.3">
      <c r="A1233" s="53" t="s">
        <v>239</v>
      </c>
      <c r="B1233" s="53" t="s">
        <v>50</v>
      </c>
      <c r="C1233" s="59">
        <v>394091</v>
      </c>
      <c r="D1233" s="59">
        <v>0</v>
      </c>
      <c r="E1233" s="59">
        <v>0</v>
      </c>
      <c r="F1233" s="59">
        <v>0</v>
      </c>
      <c r="G1233" s="59">
        <v>0</v>
      </c>
      <c r="H1233" s="59">
        <v>394091</v>
      </c>
      <c r="I1233" s="59">
        <v>-394091</v>
      </c>
      <c r="J1233" s="59">
        <v>0</v>
      </c>
      <c r="K1233" s="59">
        <v>0</v>
      </c>
      <c r="L1233" s="59">
        <v>0</v>
      </c>
      <c r="M1233" s="59">
        <v>0</v>
      </c>
      <c r="N1233" s="59">
        <v>0</v>
      </c>
    </row>
    <row r="1234" spans="1:14" ht="15" x14ac:dyDescent="0.3">
      <c r="A1234" s="53" t="s">
        <v>374</v>
      </c>
      <c r="B1234" s="53" t="s">
        <v>71</v>
      </c>
      <c r="C1234" s="59">
        <v>1401896</v>
      </c>
      <c r="D1234" s="59">
        <v>-43870</v>
      </c>
      <c r="E1234" s="59">
        <v>0</v>
      </c>
      <c r="F1234" s="59">
        <v>0</v>
      </c>
      <c r="G1234" s="59">
        <v>0</v>
      </c>
      <c r="H1234" s="59">
        <v>1358026</v>
      </c>
      <c r="I1234" s="59">
        <v>-1019340</v>
      </c>
      <c r="J1234" s="59">
        <v>338686</v>
      </c>
      <c r="K1234" s="59">
        <v>0</v>
      </c>
      <c r="L1234" s="59">
        <v>0</v>
      </c>
      <c r="M1234" s="59">
        <v>0</v>
      </c>
      <c r="N1234" s="59">
        <v>338686</v>
      </c>
    </row>
    <row r="1235" spans="1:14" ht="15" x14ac:dyDescent="0.3">
      <c r="A1235" s="53" t="s">
        <v>374</v>
      </c>
      <c r="B1235" s="53" t="s">
        <v>39</v>
      </c>
      <c r="C1235" s="59">
        <v>1512377</v>
      </c>
      <c r="D1235" s="59">
        <v>-28241</v>
      </c>
      <c r="E1235" s="59">
        <v>0</v>
      </c>
      <c r="F1235" s="59">
        <v>0</v>
      </c>
      <c r="G1235" s="59">
        <v>0</v>
      </c>
      <c r="H1235" s="59">
        <v>1484136</v>
      </c>
      <c r="I1235" s="59">
        <v>-1185110</v>
      </c>
      <c r="J1235" s="59">
        <v>299026</v>
      </c>
      <c r="K1235" s="59">
        <v>0</v>
      </c>
      <c r="L1235" s="59">
        <v>0</v>
      </c>
      <c r="M1235" s="59">
        <v>0</v>
      </c>
      <c r="N1235" s="59">
        <v>299026</v>
      </c>
    </row>
    <row r="1236" spans="1:14" ht="15" x14ac:dyDescent="0.3">
      <c r="A1236" s="53" t="s">
        <v>374</v>
      </c>
      <c r="B1236" s="53" t="s">
        <v>40</v>
      </c>
      <c r="C1236" s="59">
        <v>1467143</v>
      </c>
      <c r="D1236" s="59">
        <v>-20929</v>
      </c>
      <c r="E1236" s="59">
        <v>0</v>
      </c>
      <c r="F1236" s="59">
        <v>0</v>
      </c>
      <c r="G1236" s="59">
        <v>0</v>
      </c>
      <c r="H1236" s="59">
        <v>1446214</v>
      </c>
      <c r="I1236" s="59">
        <v>-1118940</v>
      </c>
      <c r="J1236" s="59">
        <v>327274</v>
      </c>
      <c r="K1236" s="59">
        <v>0</v>
      </c>
      <c r="L1236" s="59">
        <v>0</v>
      </c>
      <c r="M1236" s="59">
        <v>0</v>
      </c>
      <c r="N1236" s="59">
        <v>327274</v>
      </c>
    </row>
    <row r="1237" spans="1:14" ht="15" x14ac:dyDescent="0.3">
      <c r="A1237" s="53" t="s">
        <v>374</v>
      </c>
      <c r="B1237" s="53" t="s">
        <v>41</v>
      </c>
      <c r="C1237" s="59">
        <v>1451148</v>
      </c>
      <c r="D1237" s="59">
        <v>-20790</v>
      </c>
      <c r="E1237" s="59">
        <v>0</v>
      </c>
      <c r="F1237" s="59">
        <v>0</v>
      </c>
      <c r="G1237" s="59">
        <v>0</v>
      </c>
      <c r="H1237" s="59">
        <v>1430358</v>
      </c>
      <c r="I1237" s="59">
        <v>-1149030</v>
      </c>
      <c r="J1237" s="59">
        <v>281328</v>
      </c>
      <c r="K1237" s="59">
        <v>0</v>
      </c>
      <c r="L1237" s="59">
        <v>0</v>
      </c>
      <c r="M1237" s="59">
        <v>0</v>
      </c>
      <c r="N1237" s="59">
        <v>281328</v>
      </c>
    </row>
    <row r="1238" spans="1:14" ht="15" x14ac:dyDescent="0.3">
      <c r="A1238" s="53" t="s">
        <v>374</v>
      </c>
      <c r="B1238" s="53" t="s">
        <v>42</v>
      </c>
      <c r="C1238" s="59">
        <v>1143400</v>
      </c>
      <c r="D1238" s="59">
        <v>-13074</v>
      </c>
      <c r="E1238" s="59">
        <v>0</v>
      </c>
      <c r="F1238" s="59">
        <v>0</v>
      </c>
      <c r="G1238" s="59">
        <v>0</v>
      </c>
      <c r="H1238" s="59">
        <v>1130326</v>
      </c>
      <c r="I1238" s="59">
        <v>-964197</v>
      </c>
      <c r="J1238" s="59">
        <v>166129</v>
      </c>
      <c r="K1238" s="59">
        <v>0</v>
      </c>
      <c r="L1238" s="59">
        <v>0</v>
      </c>
      <c r="M1238" s="59">
        <v>0</v>
      </c>
      <c r="N1238" s="59">
        <v>166129</v>
      </c>
    </row>
    <row r="1239" spans="1:14" ht="15" x14ac:dyDescent="0.3">
      <c r="A1239" s="53" t="s">
        <v>374</v>
      </c>
      <c r="B1239" s="53" t="s">
        <v>43</v>
      </c>
      <c r="C1239" s="59">
        <v>937965</v>
      </c>
      <c r="D1239" s="59">
        <v>-7105</v>
      </c>
      <c r="E1239" s="59">
        <v>0</v>
      </c>
      <c r="F1239" s="59">
        <v>0</v>
      </c>
      <c r="G1239" s="59">
        <v>0</v>
      </c>
      <c r="H1239" s="59">
        <v>930860</v>
      </c>
      <c r="I1239" s="59">
        <v>-831450</v>
      </c>
      <c r="J1239" s="59">
        <v>99410</v>
      </c>
      <c r="K1239" s="59">
        <v>0</v>
      </c>
      <c r="L1239" s="59">
        <v>0</v>
      </c>
      <c r="M1239" s="59">
        <v>0</v>
      </c>
      <c r="N1239" s="59">
        <v>99410</v>
      </c>
    </row>
    <row r="1240" spans="1:14" ht="15" x14ac:dyDescent="0.3">
      <c r="A1240" s="53" t="s">
        <v>374</v>
      </c>
      <c r="B1240" s="53" t="s">
        <v>44</v>
      </c>
      <c r="C1240" s="59">
        <v>832271</v>
      </c>
      <c r="D1240" s="59">
        <v>-7430</v>
      </c>
      <c r="E1240" s="59">
        <v>0</v>
      </c>
      <c r="F1240" s="59">
        <v>0</v>
      </c>
      <c r="G1240" s="59">
        <v>0</v>
      </c>
      <c r="H1240" s="59">
        <v>824841</v>
      </c>
      <c r="I1240" s="59">
        <v>-761992</v>
      </c>
      <c r="J1240" s="59">
        <v>62849</v>
      </c>
      <c r="K1240" s="59">
        <v>0</v>
      </c>
      <c r="L1240" s="59">
        <v>0</v>
      </c>
      <c r="M1240" s="59">
        <v>0</v>
      </c>
      <c r="N1240" s="59">
        <v>62849</v>
      </c>
    </row>
    <row r="1241" spans="1:14" ht="15" x14ac:dyDescent="0.3">
      <c r="A1241" s="53" t="s">
        <v>374</v>
      </c>
      <c r="B1241" s="53" t="s">
        <v>45</v>
      </c>
      <c r="C1241" s="59">
        <v>805962</v>
      </c>
      <c r="D1241" s="59">
        <v>-8334</v>
      </c>
      <c r="E1241" s="59">
        <v>0</v>
      </c>
      <c r="F1241" s="59">
        <v>0</v>
      </c>
      <c r="G1241" s="59">
        <v>0</v>
      </c>
      <c r="H1241" s="59">
        <v>797628</v>
      </c>
      <c r="I1241" s="59">
        <v>-728354</v>
      </c>
      <c r="J1241" s="59">
        <v>69274</v>
      </c>
      <c r="K1241" s="59">
        <v>0</v>
      </c>
      <c r="L1241" s="59">
        <v>0</v>
      </c>
      <c r="M1241" s="59">
        <v>0</v>
      </c>
      <c r="N1241" s="59">
        <v>69274</v>
      </c>
    </row>
    <row r="1242" spans="1:14" ht="15" x14ac:dyDescent="0.3">
      <c r="A1242" s="53" t="s">
        <v>374</v>
      </c>
      <c r="B1242" s="53" t="s">
        <v>46</v>
      </c>
      <c r="C1242" s="59">
        <v>863881</v>
      </c>
      <c r="D1242" s="59">
        <v>-1581</v>
      </c>
      <c r="E1242" s="59">
        <v>0</v>
      </c>
      <c r="F1242" s="59">
        <v>0</v>
      </c>
      <c r="G1242" s="59">
        <v>0</v>
      </c>
      <c r="H1242" s="59">
        <v>862300</v>
      </c>
      <c r="I1242" s="59">
        <v>-782015</v>
      </c>
      <c r="J1242" s="59">
        <v>80285</v>
      </c>
      <c r="K1242" s="59">
        <v>0</v>
      </c>
      <c r="L1242" s="59">
        <v>0</v>
      </c>
      <c r="M1242" s="59">
        <v>0</v>
      </c>
      <c r="N1242" s="59">
        <v>80285</v>
      </c>
    </row>
    <row r="1243" spans="1:14" ht="15" x14ac:dyDescent="0.3">
      <c r="A1243" s="53" t="s">
        <v>374</v>
      </c>
      <c r="B1243" s="53" t="s">
        <v>47</v>
      </c>
      <c r="C1243" s="59">
        <v>724659</v>
      </c>
      <c r="D1243" s="59">
        <v>-1984</v>
      </c>
      <c r="E1243" s="59">
        <v>0</v>
      </c>
      <c r="F1243" s="59">
        <v>0</v>
      </c>
      <c r="G1243" s="59">
        <v>0</v>
      </c>
      <c r="H1243" s="59">
        <v>722675</v>
      </c>
      <c r="I1243" s="59">
        <v>-710144</v>
      </c>
      <c r="J1243" s="59">
        <v>12531</v>
      </c>
      <c r="K1243" s="59">
        <v>0</v>
      </c>
      <c r="L1243" s="59">
        <v>0</v>
      </c>
      <c r="M1243" s="59">
        <v>0</v>
      </c>
      <c r="N1243" s="59">
        <v>12531</v>
      </c>
    </row>
    <row r="1244" spans="1:14" ht="15" x14ac:dyDescent="0.3">
      <c r="A1244" s="53" t="s">
        <v>374</v>
      </c>
      <c r="B1244" s="53" t="s">
        <v>48</v>
      </c>
      <c r="C1244" s="59">
        <v>457731</v>
      </c>
      <c r="D1244" s="59">
        <v>-1694</v>
      </c>
      <c r="E1244" s="59">
        <v>0</v>
      </c>
      <c r="F1244" s="59">
        <v>0</v>
      </c>
      <c r="G1244" s="59">
        <v>0</v>
      </c>
      <c r="H1244" s="59">
        <v>456037</v>
      </c>
      <c r="I1244" s="59">
        <v>-450655</v>
      </c>
      <c r="J1244" s="59">
        <v>5382</v>
      </c>
      <c r="K1244" s="59">
        <v>0</v>
      </c>
      <c r="L1244" s="59">
        <v>0</v>
      </c>
      <c r="M1244" s="59">
        <v>0</v>
      </c>
      <c r="N1244" s="59">
        <v>5382</v>
      </c>
    </row>
    <row r="1245" spans="1:14" ht="15" x14ac:dyDescent="0.3">
      <c r="A1245" s="53" t="s">
        <v>393</v>
      </c>
      <c r="B1245" s="53" t="s">
        <v>45</v>
      </c>
      <c r="C1245" s="59">
        <v>517712</v>
      </c>
      <c r="D1245" s="59">
        <v>-160350</v>
      </c>
      <c r="E1245" s="59">
        <v>0</v>
      </c>
      <c r="F1245" s="59">
        <v>0</v>
      </c>
      <c r="G1245" s="59">
        <v>0</v>
      </c>
      <c r="H1245" s="59">
        <v>357362</v>
      </c>
      <c r="I1245" s="59">
        <v>-357362</v>
      </c>
      <c r="J1245" s="59">
        <v>0</v>
      </c>
      <c r="K1245" s="59">
        <v>160350</v>
      </c>
      <c r="L1245" s="59">
        <v>-1165</v>
      </c>
      <c r="M1245" s="59">
        <v>159185</v>
      </c>
      <c r="N1245" s="59">
        <v>-159185</v>
      </c>
    </row>
    <row r="1246" spans="1:14" ht="15" x14ac:dyDescent="0.3">
      <c r="A1246" s="53" t="s">
        <v>393</v>
      </c>
      <c r="B1246" s="53" t="s">
        <v>46</v>
      </c>
      <c r="C1246" s="59">
        <v>4211227</v>
      </c>
      <c r="D1246" s="59">
        <v>-977809</v>
      </c>
      <c r="E1246" s="59">
        <v>0</v>
      </c>
      <c r="F1246" s="59">
        <v>0</v>
      </c>
      <c r="G1246" s="59">
        <v>0</v>
      </c>
      <c r="H1246" s="59">
        <v>3233418</v>
      </c>
      <c r="I1246" s="59">
        <v>-3233418</v>
      </c>
      <c r="J1246" s="59">
        <v>0</v>
      </c>
      <c r="K1246" s="59">
        <v>966463</v>
      </c>
      <c r="L1246" s="59">
        <v>0</v>
      </c>
      <c r="M1246" s="59">
        <v>966463</v>
      </c>
      <c r="N1246" s="59">
        <v>-966463</v>
      </c>
    </row>
    <row r="1247" spans="1:14" ht="15" x14ac:dyDescent="0.3">
      <c r="A1247" s="53" t="s">
        <v>393</v>
      </c>
      <c r="B1247" s="53" t="s">
        <v>47</v>
      </c>
      <c r="C1247" s="59">
        <v>5893587</v>
      </c>
      <c r="D1247" s="59">
        <v>-2401619</v>
      </c>
      <c r="E1247" s="59">
        <v>0</v>
      </c>
      <c r="F1247" s="59">
        <v>0</v>
      </c>
      <c r="G1247" s="59">
        <v>0</v>
      </c>
      <c r="H1247" s="59">
        <v>3491968</v>
      </c>
      <c r="I1247" s="59">
        <v>-3491968</v>
      </c>
      <c r="J1247" s="59">
        <v>0</v>
      </c>
      <c r="K1247" s="59">
        <v>2397890</v>
      </c>
      <c r="L1247" s="59">
        <v>0</v>
      </c>
      <c r="M1247" s="59">
        <v>2397890</v>
      </c>
      <c r="N1247" s="59">
        <v>-2397890</v>
      </c>
    </row>
    <row r="1248" spans="1:14" ht="15" x14ac:dyDescent="0.3">
      <c r="A1248" s="53" t="s">
        <v>393</v>
      </c>
      <c r="B1248" s="53" t="s">
        <v>48</v>
      </c>
      <c r="C1248" s="59">
        <v>5065628</v>
      </c>
      <c r="D1248" s="59">
        <v>-19861</v>
      </c>
      <c r="E1248" s="59">
        <v>0</v>
      </c>
      <c r="F1248" s="59">
        <v>0</v>
      </c>
      <c r="G1248" s="59">
        <v>0</v>
      </c>
      <c r="H1248" s="59">
        <v>5045767</v>
      </c>
      <c r="I1248" s="59">
        <v>-5045767</v>
      </c>
      <c r="J1248" s="59">
        <v>0</v>
      </c>
      <c r="K1248" s="59">
        <v>647814</v>
      </c>
      <c r="L1248" s="59">
        <v>-646501</v>
      </c>
      <c r="M1248" s="59">
        <v>1313</v>
      </c>
      <c r="N1248" s="59">
        <v>-1313</v>
      </c>
    </row>
    <row r="1249" spans="1:14" ht="15" x14ac:dyDescent="0.3">
      <c r="A1249" s="53" t="s">
        <v>393</v>
      </c>
      <c r="B1249" s="53" t="s">
        <v>49</v>
      </c>
      <c r="C1249" s="59">
        <v>5261190</v>
      </c>
      <c r="D1249" s="59">
        <v>-7879</v>
      </c>
      <c r="E1249" s="59">
        <v>0</v>
      </c>
      <c r="F1249" s="59">
        <v>0</v>
      </c>
      <c r="G1249" s="59">
        <v>0</v>
      </c>
      <c r="H1249" s="59">
        <v>5253311</v>
      </c>
      <c r="I1249" s="59">
        <v>-5253311</v>
      </c>
      <c r="J1249" s="59">
        <v>0</v>
      </c>
      <c r="K1249" s="59">
        <v>301477</v>
      </c>
      <c r="L1249" s="59">
        <v>-300847</v>
      </c>
      <c r="M1249" s="59">
        <v>630</v>
      </c>
      <c r="N1249" s="59">
        <v>-630</v>
      </c>
    </row>
    <row r="1250" spans="1:14" ht="15" x14ac:dyDescent="0.3">
      <c r="A1250" s="53" t="s">
        <v>393</v>
      </c>
      <c r="B1250" s="53" t="s">
        <v>50</v>
      </c>
      <c r="C1250" s="59">
        <v>4768143</v>
      </c>
      <c r="D1250" s="59">
        <v>-3888</v>
      </c>
      <c r="E1250" s="59">
        <v>0</v>
      </c>
      <c r="F1250" s="59">
        <v>0</v>
      </c>
      <c r="G1250" s="59">
        <v>0</v>
      </c>
      <c r="H1250" s="59">
        <v>4764255</v>
      </c>
      <c r="I1250" s="59">
        <v>-4764255</v>
      </c>
      <c r="J1250" s="59">
        <v>0</v>
      </c>
      <c r="K1250" s="59">
        <v>135800</v>
      </c>
      <c r="L1250" s="59">
        <v>-135800</v>
      </c>
      <c r="M1250" s="59">
        <v>0</v>
      </c>
      <c r="N1250" s="59">
        <v>0</v>
      </c>
    </row>
    <row r="1251" spans="1:14" ht="15" x14ac:dyDescent="0.3">
      <c r="A1251" s="53" t="s">
        <v>393</v>
      </c>
      <c r="B1251" s="53" t="s">
        <v>51</v>
      </c>
      <c r="C1251" s="59">
        <v>4697159.0199999996</v>
      </c>
      <c r="D1251" s="59">
        <v>-8452</v>
      </c>
      <c r="E1251" s="59">
        <v>0</v>
      </c>
      <c r="F1251" s="59">
        <v>0</v>
      </c>
      <c r="G1251" s="59">
        <v>0</v>
      </c>
      <c r="H1251" s="59">
        <v>4688707.0199999996</v>
      </c>
      <c r="I1251" s="59">
        <v>-4688707.0199999996</v>
      </c>
      <c r="J1251" s="59">
        <v>0</v>
      </c>
      <c r="K1251" s="59">
        <v>1341584.98</v>
      </c>
      <c r="L1251" s="59">
        <v>-1341584.98</v>
      </c>
      <c r="M1251" s="59">
        <v>0</v>
      </c>
      <c r="N1251" s="59">
        <v>0</v>
      </c>
    </row>
    <row r="1252" spans="1:14" ht="15" x14ac:dyDescent="0.3">
      <c r="A1252" s="53" t="s">
        <v>393</v>
      </c>
      <c r="B1252" s="53" t="s">
        <v>52</v>
      </c>
      <c r="C1252" s="59">
        <v>4142164</v>
      </c>
      <c r="D1252" s="59">
        <v>-549</v>
      </c>
      <c r="E1252" s="59">
        <v>0</v>
      </c>
      <c r="F1252" s="59">
        <v>0</v>
      </c>
      <c r="G1252" s="59">
        <v>0</v>
      </c>
      <c r="H1252" s="59">
        <v>4141615</v>
      </c>
      <c r="I1252" s="59">
        <v>-4141615</v>
      </c>
      <c r="J1252" s="59">
        <v>0</v>
      </c>
      <c r="K1252" s="59">
        <v>1511189</v>
      </c>
      <c r="L1252" s="59">
        <v>-1511189</v>
      </c>
      <c r="M1252" s="59">
        <v>0</v>
      </c>
      <c r="N1252" s="59">
        <v>0</v>
      </c>
    </row>
    <row r="1253" spans="1:14" ht="15" x14ac:dyDescent="0.3">
      <c r="A1253" s="53" t="s">
        <v>393</v>
      </c>
      <c r="B1253" s="53" t="s">
        <v>53</v>
      </c>
      <c r="C1253" s="59">
        <v>2635823</v>
      </c>
      <c r="D1253" s="59">
        <v>-20979</v>
      </c>
      <c r="E1253" s="59">
        <v>0</v>
      </c>
      <c r="F1253" s="59">
        <v>0</v>
      </c>
      <c r="G1253" s="59">
        <v>0</v>
      </c>
      <c r="H1253" s="59">
        <v>2614844</v>
      </c>
      <c r="I1253" s="59">
        <v>-2614844</v>
      </c>
      <c r="J1253" s="59">
        <v>0</v>
      </c>
      <c r="K1253" s="59">
        <v>522123</v>
      </c>
      <c r="L1253" s="59">
        <v>-522123</v>
      </c>
      <c r="M1253" s="59">
        <v>0</v>
      </c>
      <c r="N1253" s="59">
        <v>0</v>
      </c>
    </row>
    <row r="1254" spans="1:14" ht="15" x14ac:dyDescent="0.3">
      <c r="A1254" s="53" t="s">
        <v>393</v>
      </c>
      <c r="B1254" s="53" t="s">
        <v>54</v>
      </c>
      <c r="C1254" s="59">
        <v>2334271</v>
      </c>
      <c r="D1254" s="59">
        <v>-179785</v>
      </c>
      <c r="E1254" s="59">
        <v>0</v>
      </c>
      <c r="F1254" s="59">
        <v>0</v>
      </c>
      <c r="G1254" s="59">
        <v>0</v>
      </c>
      <c r="H1254" s="59">
        <v>2154486</v>
      </c>
      <c r="I1254" s="59">
        <v>-2154486</v>
      </c>
      <c r="J1254" s="59">
        <v>0</v>
      </c>
      <c r="K1254" s="59">
        <v>200986</v>
      </c>
      <c r="L1254" s="59">
        <v>-200986</v>
      </c>
      <c r="M1254" s="59">
        <v>0</v>
      </c>
      <c r="N1254" s="59">
        <v>0</v>
      </c>
    </row>
    <row r="1255" spans="1:14" ht="15" x14ac:dyDescent="0.3">
      <c r="A1255" s="53" t="s">
        <v>393</v>
      </c>
      <c r="B1255" s="53" t="s">
        <v>55</v>
      </c>
      <c r="C1255" s="59">
        <v>1979247</v>
      </c>
      <c r="D1255" s="59">
        <v>-95127</v>
      </c>
      <c r="E1255" s="59">
        <v>0</v>
      </c>
      <c r="F1255" s="59">
        <v>0</v>
      </c>
      <c r="G1255" s="59">
        <v>0</v>
      </c>
      <c r="H1255" s="59">
        <v>1884120</v>
      </c>
      <c r="I1255" s="59">
        <v>-1884120</v>
      </c>
      <c r="J1255" s="59">
        <v>0</v>
      </c>
      <c r="K1255" s="59">
        <v>36157</v>
      </c>
      <c r="L1255" s="59">
        <v>-36157</v>
      </c>
      <c r="M1255" s="59">
        <v>0</v>
      </c>
      <c r="N1255" s="59">
        <v>0</v>
      </c>
    </row>
    <row r="1256" spans="1:14" ht="15" x14ac:dyDescent="0.3">
      <c r="A1256" s="53" t="s">
        <v>393</v>
      </c>
      <c r="B1256" s="53" t="s">
        <v>56</v>
      </c>
      <c r="C1256" s="59">
        <v>1842694</v>
      </c>
      <c r="D1256" s="59">
        <v>-59884</v>
      </c>
      <c r="E1256" s="59">
        <v>0</v>
      </c>
      <c r="F1256" s="59">
        <v>0</v>
      </c>
      <c r="G1256" s="59">
        <v>0</v>
      </c>
      <c r="H1256" s="59">
        <v>1782810</v>
      </c>
      <c r="I1256" s="59">
        <v>-1782810</v>
      </c>
      <c r="J1256" s="59">
        <v>0</v>
      </c>
      <c r="K1256" s="59">
        <v>8544</v>
      </c>
      <c r="L1256" s="59">
        <v>-8544</v>
      </c>
      <c r="M1256" s="59">
        <v>0</v>
      </c>
      <c r="N1256" s="59">
        <v>0</v>
      </c>
    </row>
    <row r="1257" spans="1:14" ht="15" x14ac:dyDescent="0.3">
      <c r="A1257" s="53" t="s">
        <v>393</v>
      </c>
      <c r="B1257" s="53" t="s">
        <v>57</v>
      </c>
      <c r="C1257" s="59">
        <v>1774169</v>
      </c>
      <c r="D1257" s="59">
        <v>-60031</v>
      </c>
      <c r="E1257" s="59">
        <v>0</v>
      </c>
      <c r="F1257" s="59">
        <v>0</v>
      </c>
      <c r="G1257" s="59">
        <v>0</v>
      </c>
      <c r="H1257" s="59">
        <v>1714138</v>
      </c>
      <c r="I1257" s="59">
        <v>-1714138</v>
      </c>
      <c r="J1257" s="59">
        <v>0</v>
      </c>
      <c r="K1257" s="59">
        <v>8624</v>
      </c>
      <c r="L1257" s="59">
        <v>-8624</v>
      </c>
      <c r="M1257" s="59">
        <v>0</v>
      </c>
      <c r="N1257" s="59">
        <v>0</v>
      </c>
    </row>
    <row r="1258" spans="1:14" ht="15" x14ac:dyDescent="0.3">
      <c r="A1258" s="53" t="s">
        <v>394</v>
      </c>
      <c r="B1258" s="53" t="s">
        <v>66</v>
      </c>
      <c r="C1258" s="59">
        <v>4052</v>
      </c>
      <c r="D1258" s="59">
        <v>-1366</v>
      </c>
      <c r="E1258" s="59">
        <v>0</v>
      </c>
      <c r="F1258" s="59">
        <v>0</v>
      </c>
      <c r="G1258" s="59">
        <v>0</v>
      </c>
      <c r="H1258" s="59">
        <v>2686</v>
      </c>
      <c r="I1258" s="59">
        <v>-1000</v>
      </c>
      <c r="J1258" s="59">
        <v>1686</v>
      </c>
      <c r="K1258" s="59">
        <v>0</v>
      </c>
      <c r="L1258" s="59">
        <v>0</v>
      </c>
      <c r="M1258" s="59">
        <v>0</v>
      </c>
      <c r="N1258" s="59">
        <v>1686</v>
      </c>
    </row>
    <row r="1259" spans="1:14" ht="15" x14ac:dyDescent="0.3">
      <c r="A1259" s="53" t="s">
        <v>394</v>
      </c>
      <c r="B1259" s="53" t="s">
        <v>38</v>
      </c>
      <c r="C1259" s="59">
        <v>2385</v>
      </c>
      <c r="D1259" s="59">
        <v>0</v>
      </c>
      <c r="E1259" s="59">
        <v>0</v>
      </c>
      <c r="F1259" s="59">
        <v>0</v>
      </c>
      <c r="G1259" s="59">
        <v>0</v>
      </c>
      <c r="H1259" s="59">
        <v>2385</v>
      </c>
      <c r="I1259" s="59">
        <v>-1000</v>
      </c>
      <c r="J1259" s="59">
        <v>1385</v>
      </c>
      <c r="K1259" s="59">
        <v>0</v>
      </c>
      <c r="L1259" s="59">
        <v>0</v>
      </c>
      <c r="M1259" s="59">
        <v>0</v>
      </c>
      <c r="N1259" s="59">
        <v>1385</v>
      </c>
    </row>
    <row r="1260" spans="1:14" ht="15" x14ac:dyDescent="0.3">
      <c r="A1260" s="53" t="s">
        <v>394</v>
      </c>
      <c r="B1260" s="53" t="s">
        <v>67</v>
      </c>
      <c r="C1260" s="59">
        <v>4837</v>
      </c>
      <c r="D1260" s="59">
        <v>-1109</v>
      </c>
      <c r="E1260" s="59">
        <v>0</v>
      </c>
      <c r="F1260" s="59">
        <v>0</v>
      </c>
      <c r="G1260" s="59">
        <v>0</v>
      </c>
      <c r="H1260" s="59">
        <v>3728</v>
      </c>
      <c r="I1260" s="59">
        <v>-2385</v>
      </c>
      <c r="J1260" s="59">
        <v>1343</v>
      </c>
      <c r="K1260" s="59">
        <v>0</v>
      </c>
      <c r="L1260" s="59">
        <v>0</v>
      </c>
      <c r="M1260" s="59">
        <v>0</v>
      </c>
      <c r="N1260" s="59">
        <v>1343</v>
      </c>
    </row>
    <row r="1261" spans="1:14" ht="15" x14ac:dyDescent="0.3">
      <c r="A1261" s="53" t="s">
        <v>394</v>
      </c>
      <c r="B1261" s="53" t="s">
        <v>68</v>
      </c>
      <c r="C1261" s="59">
        <v>42331</v>
      </c>
      <c r="D1261" s="59">
        <v>0</v>
      </c>
      <c r="E1261" s="59">
        <v>0</v>
      </c>
      <c r="F1261" s="59">
        <v>0</v>
      </c>
      <c r="G1261" s="59">
        <v>0</v>
      </c>
      <c r="H1261" s="59">
        <v>42331</v>
      </c>
      <c r="I1261" s="59">
        <v>-15186</v>
      </c>
      <c r="J1261" s="59">
        <v>27145</v>
      </c>
      <c r="K1261" s="59">
        <v>0</v>
      </c>
      <c r="L1261" s="59">
        <v>0</v>
      </c>
      <c r="M1261" s="59">
        <v>0</v>
      </c>
      <c r="N1261" s="59">
        <v>27145</v>
      </c>
    </row>
    <row r="1262" spans="1:14" ht="15" x14ac:dyDescent="0.3">
      <c r="A1262" s="53" t="s">
        <v>394</v>
      </c>
      <c r="B1262" s="53" t="s">
        <v>69</v>
      </c>
      <c r="C1262" s="59">
        <v>44962</v>
      </c>
      <c r="D1262" s="59">
        <v>-1420</v>
      </c>
      <c r="E1262" s="59">
        <v>0</v>
      </c>
      <c r="F1262" s="59">
        <v>0</v>
      </c>
      <c r="G1262" s="59">
        <v>0</v>
      </c>
      <c r="H1262" s="59">
        <v>43542</v>
      </c>
      <c r="I1262" s="59">
        <v>-22564</v>
      </c>
      <c r="J1262" s="59">
        <v>20978</v>
      </c>
      <c r="K1262" s="59">
        <v>0</v>
      </c>
      <c r="L1262" s="59">
        <v>0</v>
      </c>
      <c r="M1262" s="59">
        <v>0</v>
      </c>
      <c r="N1262" s="59">
        <v>20978</v>
      </c>
    </row>
    <row r="1263" spans="1:14" ht="15" x14ac:dyDescent="0.3">
      <c r="A1263" s="53" t="s">
        <v>394</v>
      </c>
      <c r="B1263" s="53" t="s">
        <v>70</v>
      </c>
      <c r="C1263" s="59">
        <v>120614</v>
      </c>
      <c r="D1263" s="59">
        <v>-142</v>
      </c>
      <c r="E1263" s="59">
        <v>0</v>
      </c>
      <c r="F1263" s="59">
        <v>0</v>
      </c>
      <c r="G1263" s="59">
        <v>0</v>
      </c>
      <c r="H1263" s="59">
        <v>120472</v>
      </c>
      <c r="I1263" s="59">
        <v>-88845</v>
      </c>
      <c r="J1263" s="59">
        <v>31627</v>
      </c>
      <c r="K1263" s="59">
        <v>0</v>
      </c>
      <c r="L1263" s="59">
        <v>0</v>
      </c>
      <c r="M1263" s="59">
        <v>0</v>
      </c>
      <c r="N1263" s="59">
        <v>31627</v>
      </c>
    </row>
    <row r="1264" spans="1:14" ht="15" x14ac:dyDescent="0.3">
      <c r="A1264" s="53" t="s">
        <v>394</v>
      </c>
      <c r="B1264" s="53" t="s">
        <v>71</v>
      </c>
      <c r="C1264" s="59">
        <v>914438</v>
      </c>
      <c r="D1264" s="59">
        <v>-8682</v>
      </c>
      <c r="E1264" s="59">
        <v>0</v>
      </c>
      <c r="F1264" s="59">
        <v>0</v>
      </c>
      <c r="G1264" s="59">
        <v>0</v>
      </c>
      <c r="H1264" s="59">
        <v>905756</v>
      </c>
      <c r="I1264" s="59">
        <v>-827559</v>
      </c>
      <c r="J1264" s="59">
        <v>78197</v>
      </c>
      <c r="K1264" s="59">
        <v>0</v>
      </c>
      <c r="L1264" s="59">
        <v>0</v>
      </c>
      <c r="M1264" s="59">
        <v>0</v>
      </c>
      <c r="N1264" s="59">
        <v>78197</v>
      </c>
    </row>
    <row r="1265" spans="1:14" ht="15" x14ac:dyDescent="0.3">
      <c r="A1265" s="53" t="s">
        <v>394</v>
      </c>
      <c r="B1265" s="53" t="s">
        <v>39</v>
      </c>
      <c r="C1265" s="59">
        <v>792029</v>
      </c>
      <c r="D1265" s="59">
        <v>-1206</v>
      </c>
      <c r="E1265" s="59">
        <v>0</v>
      </c>
      <c r="F1265" s="59">
        <v>0</v>
      </c>
      <c r="G1265" s="59">
        <v>0</v>
      </c>
      <c r="H1265" s="59">
        <v>790823</v>
      </c>
      <c r="I1265" s="59">
        <v>-738103</v>
      </c>
      <c r="J1265" s="59">
        <v>52720</v>
      </c>
      <c r="K1265" s="59">
        <v>0</v>
      </c>
      <c r="L1265" s="59">
        <v>0</v>
      </c>
      <c r="M1265" s="59">
        <v>0</v>
      </c>
      <c r="N1265" s="59">
        <v>52720</v>
      </c>
    </row>
    <row r="1266" spans="1:14" ht="15" x14ac:dyDescent="0.3">
      <c r="A1266" s="53" t="s">
        <v>394</v>
      </c>
      <c r="B1266" s="53" t="s">
        <v>40</v>
      </c>
      <c r="C1266" s="59">
        <v>913305</v>
      </c>
      <c r="D1266" s="59">
        <v>-6701</v>
      </c>
      <c r="E1266" s="59">
        <v>0</v>
      </c>
      <c r="F1266" s="59">
        <v>0</v>
      </c>
      <c r="G1266" s="59">
        <v>0</v>
      </c>
      <c r="H1266" s="59">
        <v>906604</v>
      </c>
      <c r="I1266" s="59">
        <v>-899722</v>
      </c>
      <c r="J1266" s="59">
        <v>6882</v>
      </c>
      <c r="K1266" s="59">
        <v>0</v>
      </c>
      <c r="L1266" s="59">
        <v>0</v>
      </c>
      <c r="M1266" s="59">
        <v>0</v>
      </c>
      <c r="N1266" s="59">
        <v>6882</v>
      </c>
    </row>
    <row r="1267" spans="1:14" ht="15" x14ac:dyDescent="0.3">
      <c r="A1267" s="53" t="s">
        <v>394</v>
      </c>
      <c r="B1267" s="53" t="s">
        <v>41</v>
      </c>
      <c r="C1267" s="59">
        <v>928882</v>
      </c>
      <c r="D1267" s="59">
        <v>-1235</v>
      </c>
      <c r="E1267" s="59">
        <v>0</v>
      </c>
      <c r="F1267" s="59">
        <v>0</v>
      </c>
      <c r="G1267" s="59">
        <v>0</v>
      </c>
      <c r="H1267" s="59">
        <v>927647</v>
      </c>
      <c r="I1267" s="59">
        <v>-917209</v>
      </c>
      <c r="J1267" s="59">
        <v>10438</v>
      </c>
      <c r="K1267" s="59">
        <v>12411</v>
      </c>
      <c r="L1267" s="59">
        <v>-10089</v>
      </c>
      <c r="M1267" s="59">
        <v>2322</v>
      </c>
      <c r="N1267" s="59">
        <v>8116</v>
      </c>
    </row>
    <row r="1268" spans="1:14" ht="15" x14ac:dyDescent="0.3">
      <c r="A1268" s="53" t="s">
        <v>394</v>
      </c>
      <c r="B1268" s="53" t="s">
        <v>42</v>
      </c>
      <c r="C1268" s="59">
        <v>848621</v>
      </c>
      <c r="D1268" s="59">
        <v>-7853</v>
      </c>
      <c r="E1268" s="59">
        <v>0</v>
      </c>
      <c r="F1268" s="59">
        <v>0</v>
      </c>
      <c r="G1268" s="59">
        <v>0</v>
      </c>
      <c r="H1268" s="59">
        <v>840768</v>
      </c>
      <c r="I1268" s="59">
        <v>-814684</v>
      </c>
      <c r="J1268" s="59">
        <v>26084</v>
      </c>
      <c r="K1268" s="59">
        <v>2</v>
      </c>
      <c r="L1268" s="59">
        <v>0</v>
      </c>
      <c r="M1268" s="59">
        <v>2</v>
      </c>
      <c r="N1268" s="59">
        <v>26082</v>
      </c>
    </row>
    <row r="1269" spans="1:14" ht="15" x14ac:dyDescent="0.3">
      <c r="A1269" s="53" t="s">
        <v>394</v>
      </c>
      <c r="B1269" s="53" t="s">
        <v>43</v>
      </c>
      <c r="C1269" s="59">
        <v>822436</v>
      </c>
      <c r="D1269" s="59">
        <v>-8350</v>
      </c>
      <c r="E1269" s="59">
        <v>0</v>
      </c>
      <c r="F1269" s="59">
        <v>0</v>
      </c>
      <c r="G1269" s="59">
        <v>0</v>
      </c>
      <c r="H1269" s="59">
        <v>814086</v>
      </c>
      <c r="I1269" s="59">
        <v>-797084</v>
      </c>
      <c r="J1269" s="59">
        <v>17002</v>
      </c>
      <c r="K1269" s="59">
        <v>72250</v>
      </c>
      <c r="L1269" s="59">
        <v>-29296</v>
      </c>
      <c r="M1269" s="59">
        <v>42954</v>
      </c>
      <c r="N1269" s="59">
        <v>-25952</v>
      </c>
    </row>
    <row r="1270" spans="1:14" ht="15" x14ac:dyDescent="0.3">
      <c r="A1270" s="53" t="s">
        <v>394</v>
      </c>
      <c r="B1270" s="53" t="s">
        <v>44</v>
      </c>
      <c r="C1270" s="59">
        <v>1289098</v>
      </c>
      <c r="D1270" s="59">
        <v>-6074</v>
      </c>
      <c r="E1270" s="59">
        <v>0</v>
      </c>
      <c r="F1270" s="59">
        <v>0</v>
      </c>
      <c r="G1270" s="59">
        <v>0</v>
      </c>
      <c r="H1270" s="59">
        <v>1283024</v>
      </c>
      <c r="I1270" s="59">
        <v>-1278443</v>
      </c>
      <c r="J1270" s="59">
        <v>4581</v>
      </c>
      <c r="K1270" s="59">
        <v>0</v>
      </c>
      <c r="L1270" s="59">
        <v>0</v>
      </c>
      <c r="M1270" s="59">
        <v>0</v>
      </c>
      <c r="N1270" s="59">
        <v>4581</v>
      </c>
    </row>
    <row r="1271" spans="1:14" ht="15" x14ac:dyDescent="0.3">
      <c r="A1271" s="53" t="s">
        <v>394</v>
      </c>
      <c r="B1271" s="53" t="s">
        <v>45</v>
      </c>
      <c r="C1271" s="59">
        <v>449893</v>
      </c>
      <c r="D1271" s="59">
        <v>-1493</v>
      </c>
      <c r="E1271" s="59">
        <v>0</v>
      </c>
      <c r="F1271" s="59">
        <v>0</v>
      </c>
      <c r="G1271" s="59">
        <v>0</v>
      </c>
      <c r="H1271" s="59">
        <v>448400</v>
      </c>
      <c r="I1271" s="59">
        <v>-448400</v>
      </c>
      <c r="J1271" s="59">
        <v>0</v>
      </c>
      <c r="K1271" s="59">
        <v>0</v>
      </c>
      <c r="L1271" s="59">
        <v>0</v>
      </c>
      <c r="M1271" s="59">
        <v>0</v>
      </c>
      <c r="N1271" s="59">
        <v>0</v>
      </c>
    </row>
    <row r="1272" spans="1:14" ht="15" x14ac:dyDescent="0.3">
      <c r="A1272" s="53" t="s">
        <v>238</v>
      </c>
      <c r="B1272" s="53" t="s">
        <v>65</v>
      </c>
      <c r="C1272" s="59">
        <v>3097</v>
      </c>
      <c r="D1272" s="59">
        <v>0</v>
      </c>
      <c r="E1272" s="59">
        <v>0</v>
      </c>
      <c r="F1272" s="59">
        <v>0</v>
      </c>
      <c r="G1272" s="59">
        <v>0</v>
      </c>
      <c r="H1272" s="59">
        <v>3097</v>
      </c>
      <c r="I1272" s="59">
        <v>-1000</v>
      </c>
      <c r="J1272" s="59">
        <v>2097</v>
      </c>
      <c r="K1272" s="59">
        <v>0</v>
      </c>
      <c r="L1272" s="59">
        <v>0</v>
      </c>
      <c r="M1272" s="59">
        <v>0</v>
      </c>
      <c r="N1272" s="59">
        <v>2097</v>
      </c>
    </row>
    <row r="1273" spans="1:14" ht="15" x14ac:dyDescent="0.3">
      <c r="A1273" s="53" t="s">
        <v>238</v>
      </c>
      <c r="B1273" s="53" t="s">
        <v>66</v>
      </c>
      <c r="C1273" s="59">
        <v>16313</v>
      </c>
      <c r="D1273" s="59">
        <v>-1400</v>
      </c>
      <c r="E1273" s="59">
        <v>0</v>
      </c>
      <c r="F1273" s="59">
        <v>0</v>
      </c>
      <c r="G1273" s="59">
        <v>0</v>
      </c>
      <c r="H1273" s="59">
        <v>14913</v>
      </c>
      <c r="I1273" s="59">
        <v>-1000</v>
      </c>
      <c r="J1273" s="59">
        <v>13913</v>
      </c>
      <c r="K1273" s="59">
        <v>0</v>
      </c>
      <c r="L1273" s="59">
        <v>0</v>
      </c>
      <c r="M1273" s="59">
        <v>0</v>
      </c>
      <c r="N1273" s="59">
        <v>13913</v>
      </c>
    </row>
    <row r="1274" spans="1:14" ht="15" x14ac:dyDescent="0.3">
      <c r="A1274" s="53" t="s">
        <v>238</v>
      </c>
      <c r="B1274" s="53" t="s">
        <v>38</v>
      </c>
      <c r="C1274" s="59">
        <v>19767</v>
      </c>
      <c r="D1274" s="59">
        <v>-12188</v>
      </c>
      <c r="E1274" s="59">
        <v>0</v>
      </c>
      <c r="F1274" s="59">
        <v>0</v>
      </c>
      <c r="G1274" s="59">
        <v>0</v>
      </c>
      <c r="H1274" s="59">
        <v>7579</v>
      </c>
      <c r="I1274" s="59">
        <v>-2017</v>
      </c>
      <c r="J1274" s="59">
        <v>5562</v>
      </c>
      <c r="K1274" s="59">
        <v>0</v>
      </c>
      <c r="L1274" s="59">
        <v>0</v>
      </c>
      <c r="M1274" s="59">
        <v>0</v>
      </c>
      <c r="N1274" s="59">
        <v>5562</v>
      </c>
    </row>
    <row r="1275" spans="1:14" ht="15" x14ac:dyDescent="0.3">
      <c r="A1275" s="53" t="s">
        <v>238</v>
      </c>
      <c r="B1275" s="53" t="s">
        <v>67</v>
      </c>
      <c r="C1275" s="59">
        <v>22373</v>
      </c>
      <c r="D1275" s="59">
        <v>-12229</v>
      </c>
      <c r="E1275" s="59">
        <v>0</v>
      </c>
      <c r="F1275" s="59">
        <v>0</v>
      </c>
      <c r="G1275" s="59">
        <v>0</v>
      </c>
      <c r="H1275" s="59">
        <v>10144</v>
      </c>
      <c r="I1275" s="59">
        <v>-2021</v>
      </c>
      <c r="J1275" s="59">
        <v>8123</v>
      </c>
      <c r="K1275" s="59">
        <v>0</v>
      </c>
      <c r="L1275" s="59">
        <v>0</v>
      </c>
      <c r="M1275" s="59">
        <v>0</v>
      </c>
      <c r="N1275" s="59">
        <v>8123</v>
      </c>
    </row>
    <row r="1276" spans="1:14" ht="15" x14ac:dyDescent="0.3">
      <c r="A1276" s="53" t="s">
        <v>238</v>
      </c>
      <c r="B1276" s="53" t="s">
        <v>68</v>
      </c>
      <c r="C1276" s="59">
        <v>99722</v>
      </c>
      <c r="D1276" s="59">
        <v>-1633</v>
      </c>
      <c r="E1276" s="59">
        <v>0</v>
      </c>
      <c r="F1276" s="59">
        <v>0</v>
      </c>
      <c r="G1276" s="59">
        <v>0</v>
      </c>
      <c r="H1276" s="59">
        <v>98089</v>
      </c>
      <c r="I1276" s="59">
        <v>-34676</v>
      </c>
      <c r="J1276" s="59">
        <v>63413</v>
      </c>
      <c r="K1276" s="59">
        <v>0</v>
      </c>
      <c r="L1276" s="59">
        <v>0</v>
      </c>
      <c r="M1276" s="59">
        <v>0</v>
      </c>
      <c r="N1276" s="59">
        <v>63413</v>
      </c>
    </row>
    <row r="1277" spans="1:14" ht="15" x14ac:dyDescent="0.3">
      <c r="A1277" s="53" t="s">
        <v>238</v>
      </c>
      <c r="B1277" s="53" t="s">
        <v>69</v>
      </c>
      <c r="C1277" s="59">
        <v>133776</v>
      </c>
      <c r="D1277" s="59">
        <v>-1654</v>
      </c>
      <c r="E1277" s="59">
        <v>0</v>
      </c>
      <c r="F1277" s="59">
        <v>0</v>
      </c>
      <c r="G1277" s="59">
        <v>0</v>
      </c>
      <c r="H1277" s="59">
        <v>132122</v>
      </c>
      <c r="I1277" s="59">
        <v>-74816</v>
      </c>
      <c r="J1277" s="59">
        <v>57306</v>
      </c>
      <c r="K1277" s="59">
        <v>0</v>
      </c>
      <c r="L1277" s="59">
        <v>0</v>
      </c>
      <c r="M1277" s="59">
        <v>0</v>
      </c>
      <c r="N1277" s="59">
        <v>57306</v>
      </c>
    </row>
    <row r="1278" spans="1:14" ht="15" x14ac:dyDescent="0.3">
      <c r="A1278" s="53" t="s">
        <v>238</v>
      </c>
      <c r="B1278" s="53" t="s">
        <v>70</v>
      </c>
      <c r="C1278" s="59">
        <v>314614</v>
      </c>
      <c r="D1278" s="59">
        <v>-16601</v>
      </c>
      <c r="E1278" s="59">
        <v>0</v>
      </c>
      <c r="F1278" s="59">
        <v>0</v>
      </c>
      <c r="G1278" s="59">
        <v>0</v>
      </c>
      <c r="H1278" s="59">
        <v>298013</v>
      </c>
      <c r="I1278" s="59">
        <v>-210002</v>
      </c>
      <c r="J1278" s="59">
        <v>88011</v>
      </c>
      <c r="K1278" s="59">
        <v>0</v>
      </c>
      <c r="L1278" s="59">
        <v>0</v>
      </c>
      <c r="M1278" s="59">
        <v>0</v>
      </c>
      <c r="N1278" s="59">
        <v>88011</v>
      </c>
    </row>
    <row r="1279" spans="1:14" ht="15" x14ac:dyDescent="0.3">
      <c r="A1279" s="53" t="s">
        <v>238</v>
      </c>
      <c r="B1279" s="53" t="s">
        <v>71</v>
      </c>
      <c r="C1279" s="59">
        <v>1935093</v>
      </c>
      <c r="D1279" s="59">
        <v>-54766</v>
      </c>
      <c r="E1279" s="59">
        <v>0</v>
      </c>
      <c r="F1279" s="59">
        <v>0</v>
      </c>
      <c r="G1279" s="59">
        <v>0</v>
      </c>
      <c r="H1279" s="59">
        <v>1880327</v>
      </c>
      <c r="I1279" s="59">
        <v>-1751540</v>
      </c>
      <c r="J1279" s="59">
        <v>128787</v>
      </c>
      <c r="K1279" s="59">
        <v>0</v>
      </c>
      <c r="L1279" s="59">
        <v>0</v>
      </c>
      <c r="M1279" s="59">
        <v>0</v>
      </c>
      <c r="N1279" s="59">
        <v>128787</v>
      </c>
    </row>
    <row r="1280" spans="1:14" ht="15" x14ac:dyDescent="0.3">
      <c r="A1280" s="53" t="s">
        <v>238</v>
      </c>
      <c r="B1280" s="53" t="s">
        <v>39</v>
      </c>
      <c r="C1280" s="59">
        <v>2033103</v>
      </c>
      <c r="D1280" s="59">
        <v>-144267</v>
      </c>
      <c r="E1280" s="59">
        <v>0</v>
      </c>
      <c r="F1280" s="59">
        <v>0</v>
      </c>
      <c r="G1280" s="59">
        <v>0</v>
      </c>
      <c r="H1280" s="59">
        <v>1888836</v>
      </c>
      <c r="I1280" s="59">
        <v>-1773230</v>
      </c>
      <c r="J1280" s="59">
        <v>115606</v>
      </c>
      <c r="K1280" s="59">
        <v>0</v>
      </c>
      <c r="L1280" s="59">
        <v>0</v>
      </c>
      <c r="M1280" s="59">
        <v>0</v>
      </c>
      <c r="N1280" s="59">
        <v>115606</v>
      </c>
    </row>
    <row r="1281" spans="1:14" ht="15" x14ac:dyDescent="0.3">
      <c r="A1281" s="53" t="s">
        <v>238</v>
      </c>
      <c r="B1281" s="53" t="s">
        <v>40</v>
      </c>
      <c r="C1281" s="59">
        <v>2780542</v>
      </c>
      <c r="D1281" s="59">
        <v>-16039</v>
      </c>
      <c r="E1281" s="59">
        <v>0</v>
      </c>
      <c r="F1281" s="59">
        <v>0</v>
      </c>
      <c r="G1281" s="59">
        <v>0</v>
      </c>
      <c r="H1281" s="59">
        <v>2764503</v>
      </c>
      <c r="I1281" s="59">
        <v>-2710687</v>
      </c>
      <c r="J1281" s="59">
        <v>53816</v>
      </c>
      <c r="K1281" s="59">
        <v>0</v>
      </c>
      <c r="L1281" s="59">
        <v>0</v>
      </c>
      <c r="M1281" s="59">
        <v>0</v>
      </c>
      <c r="N1281" s="59">
        <v>53816</v>
      </c>
    </row>
    <row r="1282" spans="1:14" ht="15" x14ac:dyDescent="0.3">
      <c r="A1282" s="53" t="s">
        <v>238</v>
      </c>
      <c r="B1282" s="53" t="s">
        <v>41</v>
      </c>
      <c r="C1282" s="59">
        <v>3175150</v>
      </c>
      <c r="D1282" s="59">
        <v>-10504</v>
      </c>
      <c r="E1282" s="59">
        <v>0</v>
      </c>
      <c r="F1282" s="59">
        <v>0</v>
      </c>
      <c r="G1282" s="59">
        <v>0</v>
      </c>
      <c r="H1282" s="59">
        <v>3164646</v>
      </c>
      <c r="I1282" s="59">
        <v>-3131852</v>
      </c>
      <c r="J1282" s="59">
        <v>32794</v>
      </c>
      <c r="K1282" s="59">
        <v>471</v>
      </c>
      <c r="L1282" s="59">
        <v>-471</v>
      </c>
      <c r="M1282" s="59">
        <v>0</v>
      </c>
      <c r="N1282" s="59">
        <v>32794</v>
      </c>
    </row>
    <row r="1283" spans="1:14" ht="15" x14ac:dyDescent="0.3">
      <c r="A1283" s="53" t="s">
        <v>238</v>
      </c>
      <c r="B1283" s="53" t="s">
        <v>42</v>
      </c>
      <c r="C1283" s="59">
        <v>2866997</v>
      </c>
      <c r="D1283" s="59">
        <v>-75376</v>
      </c>
      <c r="E1283" s="59">
        <v>0</v>
      </c>
      <c r="F1283" s="59">
        <v>0</v>
      </c>
      <c r="G1283" s="59">
        <v>0</v>
      </c>
      <c r="H1283" s="59">
        <v>2791621</v>
      </c>
      <c r="I1283" s="59">
        <v>-2744445</v>
      </c>
      <c r="J1283" s="59">
        <v>47176</v>
      </c>
      <c r="K1283" s="59">
        <v>0</v>
      </c>
      <c r="L1283" s="59">
        <v>0</v>
      </c>
      <c r="M1283" s="59">
        <v>0</v>
      </c>
      <c r="N1283" s="59">
        <v>47176</v>
      </c>
    </row>
    <row r="1284" spans="1:14" ht="15" x14ac:dyDescent="0.3">
      <c r="A1284" s="53" t="s">
        <v>238</v>
      </c>
      <c r="B1284" s="53" t="s">
        <v>43</v>
      </c>
      <c r="C1284" s="59">
        <v>3410022</v>
      </c>
      <c r="D1284" s="59">
        <v>-170181</v>
      </c>
      <c r="E1284" s="59">
        <v>0</v>
      </c>
      <c r="F1284" s="59">
        <v>0</v>
      </c>
      <c r="G1284" s="59">
        <v>0</v>
      </c>
      <c r="H1284" s="59">
        <v>3239841</v>
      </c>
      <c r="I1284" s="59">
        <v>-3209138</v>
      </c>
      <c r="J1284" s="59">
        <v>30703</v>
      </c>
      <c r="K1284" s="59">
        <v>73306</v>
      </c>
      <c r="L1284" s="59">
        <v>-50579</v>
      </c>
      <c r="M1284" s="59">
        <v>22727</v>
      </c>
      <c r="N1284" s="59">
        <v>7976</v>
      </c>
    </row>
    <row r="1285" spans="1:14" ht="15" x14ac:dyDescent="0.3">
      <c r="A1285" s="53" t="s">
        <v>238</v>
      </c>
      <c r="B1285" s="53" t="s">
        <v>44</v>
      </c>
      <c r="C1285" s="59">
        <v>3146710</v>
      </c>
      <c r="D1285" s="59">
        <v>-143041</v>
      </c>
      <c r="E1285" s="59">
        <v>0</v>
      </c>
      <c r="F1285" s="59">
        <v>0</v>
      </c>
      <c r="G1285" s="59">
        <v>0</v>
      </c>
      <c r="H1285" s="59">
        <v>3003669</v>
      </c>
      <c r="I1285" s="59">
        <v>-2979014</v>
      </c>
      <c r="J1285" s="59">
        <v>24655</v>
      </c>
      <c r="K1285" s="59">
        <v>0</v>
      </c>
      <c r="L1285" s="59">
        <v>0</v>
      </c>
      <c r="M1285" s="59">
        <v>0</v>
      </c>
      <c r="N1285" s="59">
        <v>24655</v>
      </c>
    </row>
    <row r="1286" spans="1:14" ht="15" x14ac:dyDescent="0.3">
      <c r="A1286" s="53" t="s">
        <v>238</v>
      </c>
      <c r="B1286" s="53" t="s">
        <v>45</v>
      </c>
      <c r="C1286" s="59">
        <v>2551504</v>
      </c>
      <c r="D1286" s="59">
        <v>-148012</v>
      </c>
      <c r="E1286" s="59">
        <v>0</v>
      </c>
      <c r="F1286" s="59">
        <v>0</v>
      </c>
      <c r="G1286" s="59">
        <v>0</v>
      </c>
      <c r="H1286" s="59">
        <v>2403492</v>
      </c>
      <c r="I1286" s="59">
        <v>-2403492</v>
      </c>
      <c r="J1286" s="59">
        <v>0</v>
      </c>
      <c r="K1286" s="59">
        <v>141792</v>
      </c>
      <c r="L1286" s="59">
        <v>-135246</v>
      </c>
      <c r="M1286" s="59">
        <v>6546</v>
      </c>
      <c r="N1286" s="59">
        <v>-6546</v>
      </c>
    </row>
    <row r="1287" spans="1:14" ht="15" x14ac:dyDescent="0.3">
      <c r="A1287" s="53" t="s">
        <v>238</v>
      </c>
      <c r="B1287" s="53" t="s">
        <v>46</v>
      </c>
      <c r="C1287" s="59">
        <v>3095296</v>
      </c>
      <c r="D1287" s="59">
        <v>-3498</v>
      </c>
      <c r="E1287" s="59">
        <v>0</v>
      </c>
      <c r="F1287" s="59">
        <v>0</v>
      </c>
      <c r="G1287" s="59">
        <v>0</v>
      </c>
      <c r="H1287" s="59">
        <v>3091798</v>
      </c>
      <c r="I1287" s="59">
        <v>-3091798</v>
      </c>
      <c r="J1287" s="59">
        <v>0</v>
      </c>
      <c r="K1287" s="59">
        <v>0</v>
      </c>
      <c r="L1287" s="59">
        <v>0</v>
      </c>
      <c r="M1287" s="59">
        <v>0</v>
      </c>
      <c r="N1287" s="59">
        <v>0</v>
      </c>
    </row>
    <row r="1288" spans="1:14" ht="15" x14ac:dyDescent="0.3">
      <c r="A1288" s="53" t="s">
        <v>238</v>
      </c>
      <c r="B1288" s="53" t="s">
        <v>47</v>
      </c>
      <c r="C1288" s="59">
        <v>27282522</v>
      </c>
      <c r="D1288" s="59">
        <v>-25338584</v>
      </c>
      <c r="E1288" s="59">
        <v>0</v>
      </c>
      <c r="F1288" s="59">
        <v>0</v>
      </c>
      <c r="G1288" s="59">
        <v>0</v>
      </c>
      <c r="H1288" s="59">
        <v>1943938</v>
      </c>
      <c r="I1288" s="59">
        <v>-1943938</v>
      </c>
      <c r="J1288" s="59">
        <v>0</v>
      </c>
      <c r="K1288" s="59">
        <v>25317281</v>
      </c>
      <c r="L1288" s="59">
        <v>-2721523</v>
      </c>
      <c r="M1288" s="59">
        <v>22595758</v>
      </c>
      <c r="N1288" s="59">
        <v>-22595758</v>
      </c>
    </row>
    <row r="1289" spans="1:14" ht="15" x14ac:dyDescent="0.3">
      <c r="A1289" s="53" t="s">
        <v>238</v>
      </c>
      <c r="B1289" s="53" t="s">
        <v>48</v>
      </c>
      <c r="C1289" s="59">
        <v>16016067</v>
      </c>
      <c r="D1289" s="59">
        <v>-13853862</v>
      </c>
      <c r="E1289" s="59">
        <v>0</v>
      </c>
      <c r="F1289" s="59">
        <v>0</v>
      </c>
      <c r="G1289" s="59">
        <v>0</v>
      </c>
      <c r="H1289" s="59">
        <v>2162205</v>
      </c>
      <c r="I1289" s="59">
        <v>-2162205</v>
      </c>
      <c r="J1289" s="59">
        <v>0</v>
      </c>
      <c r="K1289" s="59">
        <v>13814130</v>
      </c>
      <c r="L1289" s="59">
        <v>-654358</v>
      </c>
      <c r="M1289" s="59">
        <v>13159772</v>
      </c>
      <c r="N1289" s="59">
        <v>-13159772</v>
      </c>
    </row>
    <row r="1290" spans="1:14" ht="15" x14ac:dyDescent="0.3">
      <c r="A1290" s="53" t="s">
        <v>238</v>
      </c>
      <c r="B1290" s="53" t="s">
        <v>49</v>
      </c>
      <c r="C1290" s="59">
        <v>1627351</v>
      </c>
      <c r="D1290" s="59">
        <v>-30374</v>
      </c>
      <c r="E1290" s="59">
        <v>0</v>
      </c>
      <c r="F1290" s="59">
        <v>0</v>
      </c>
      <c r="G1290" s="59">
        <v>0</v>
      </c>
      <c r="H1290" s="59">
        <v>1596977</v>
      </c>
      <c r="I1290" s="59">
        <v>-1596977</v>
      </c>
      <c r="J1290" s="59">
        <v>0</v>
      </c>
      <c r="K1290" s="59">
        <v>0</v>
      </c>
      <c r="L1290" s="59">
        <v>0</v>
      </c>
      <c r="M1290" s="59">
        <v>0</v>
      </c>
      <c r="N1290" s="59">
        <v>0</v>
      </c>
    </row>
    <row r="1291" spans="1:14" ht="15" x14ac:dyDescent="0.3">
      <c r="A1291" s="53" t="s">
        <v>238</v>
      </c>
      <c r="B1291" s="53" t="s">
        <v>50</v>
      </c>
      <c r="C1291" s="59">
        <v>1512677</v>
      </c>
      <c r="D1291" s="59">
        <v>-29185</v>
      </c>
      <c r="E1291" s="59">
        <v>0</v>
      </c>
      <c r="F1291" s="59">
        <v>0</v>
      </c>
      <c r="G1291" s="59">
        <v>0</v>
      </c>
      <c r="H1291" s="59">
        <v>1483492</v>
      </c>
      <c r="I1291" s="59">
        <v>-1483492</v>
      </c>
      <c r="J1291" s="59">
        <v>0</v>
      </c>
      <c r="K1291" s="59">
        <v>0</v>
      </c>
      <c r="L1291" s="59">
        <v>0</v>
      </c>
      <c r="M1291" s="59">
        <v>0</v>
      </c>
      <c r="N1291" s="59">
        <v>0</v>
      </c>
    </row>
    <row r="1292" spans="1:14" ht="15" x14ac:dyDescent="0.3">
      <c r="A1292" s="53" t="s">
        <v>238</v>
      </c>
      <c r="B1292" s="53" t="s">
        <v>51</v>
      </c>
      <c r="C1292" s="59">
        <v>4056744</v>
      </c>
      <c r="D1292" s="59">
        <v>-3196336</v>
      </c>
      <c r="E1292" s="59">
        <v>0</v>
      </c>
      <c r="F1292" s="59">
        <v>0</v>
      </c>
      <c r="G1292" s="59">
        <v>0</v>
      </c>
      <c r="H1292" s="59">
        <v>860408</v>
      </c>
      <c r="I1292" s="59">
        <v>-860408</v>
      </c>
      <c r="J1292" s="59">
        <v>0</v>
      </c>
      <c r="K1292" s="59">
        <v>3186168</v>
      </c>
      <c r="L1292" s="59">
        <v>-1861377</v>
      </c>
      <c r="M1292" s="59">
        <v>1324791</v>
      </c>
      <c r="N1292" s="59">
        <v>-1324791</v>
      </c>
    </row>
    <row r="1293" spans="1:14" ht="15" x14ac:dyDescent="0.3">
      <c r="A1293" s="53" t="s">
        <v>238</v>
      </c>
      <c r="B1293" s="53" t="s">
        <v>52</v>
      </c>
      <c r="C1293" s="59">
        <v>4730891</v>
      </c>
      <c r="D1293" s="59">
        <v>-3130626</v>
      </c>
      <c r="E1293" s="59">
        <v>0</v>
      </c>
      <c r="F1293" s="59">
        <v>0</v>
      </c>
      <c r="G1293" s="59">
        <v>0</v>
      </c>
      <c r="H1293" s="59">
        <v>1600265</v>
      </c>
      <c r="I1293" s="59">
        <v>-1600265</v>
      </c>
      <c r="J1293" s="59">
        <v>0</v>
      </c>
      <c r="K1293" s="59">
        <v>3129362</v>
      </c>
      <c r="L1293" s="59">
        <v>-3129362</v>
      </c>
      <c r="M1293" s="59">
        <v>0</v>
      </c>
      <c r="N1293" s="59">
        <v>0</v>
      </c>
    </row>
    <row r="1294" spans="1:14" ht="15" x14ac:dyDescent="0.3">
      <c r="A1294" s="53" t="s">
        <v>237</v>
      </c>
      <c r="B1294" s="53" t="s">
        <v>39</v>
      </c>
      <c r="C1294" s="59">
        <v>11725</v>
      </c>
      <c r="D1294" s="59">
        <v>-1442</v>
      </c>
      <c r="E1294" s="59">
        <v>0</v>
      </c>
      <c r="F1294" s="59">
        <v>0</v>
      </c>
      <c r="G1294" s="59">
        <v>0</v>
      </c>
      <c r="H1294" s="59">
        <v>10283</v>
      </c>
      <c r="I1294" s="59">
        <v>-10283</v>
      </c>
      <c r="J1294" s="59">
        <v>0</v>
      </c>
      <c r="K1294" s="59">
        <v>0</v>
      </c>
      <c r="L1294" s="59">
        <v>0</v>
      </c>
      <c r="M1294" s="59">
        <v>0</v>
      </c>
      <c r="N1294" s="59">
        <v>0</v>
      </c>
    </row>
    <row r="1295" spans="1:14" ht="15" x14ac:dyDescent="0.3">
      <c r="A1295" s="53" t="s">
        <v>237</v>
      </c>
      <c r="B1295" s="53" t="s">
        <v>40</v>
      </c>
      <c r="C1295" s="59">
        <v>118061</v>
      </c>
      <c r="D1295" s="59">
        <v>-4151</v>
      </c>
      <c r="E1295" s="59">
        <v>0</v>
      </c>
      <c r="F1295" s="59">
        <v>0</v>
      </c>
      <c r="G1295" s="59">
        <v>0</v>
      </c>
      <c r="H1295" s="59">
        <v>113910</v>
      </c>
      <c r="I1295" s="59">
        <v>-97651</v>
      </c>
      <c r="J1295" s="59">
        <v>16259</v>
      </c>
      <c r="K1295" s="59">
        <v>19</v>
      </c>
      <c r="L1295" s="59">
        <v>-19</v>
      </c>
      <c r="M1295" s="59">
        <v>0</v>
      </c>
      <c r="N1295" s="59">
        <v>16259</v>
      </c>
    </row>
    <row r="1296" spans="1:14" ht="15" x14ac:dyDescent="0.3">
      <c r="A1296" s="53" t="s">
        <v>237</v>
      </c>
      <c r="B1296" s="53" t="s">
        <v>41</v>
      </c>
      <c r="C1296" s="59">
        <v>111663</v>
      </c>
      <c r="D1296" s="59">
        <v>-2146</v>
      </c>
      <c r="E1296" s="59">
        <v>0</v>
      </c>
      <c r="F1296" s="59">
        <v>0</v>
      </c>
      <c r="G1296" s="59">
        <v>0</v>
      </c>
      <c r="H1296" s="59">
        <v>109517</v>
      </c>
      <c r="I1296" s="59">
        <v>-107006</v>
      </c>
      <c r="J1296" s="59">
        <v>2511</v>
      </c>
      <c r="K1296" s="59">
        <v>0</v>
      </c>
      <c r="L1296" s="59">
        <v>0</v>
      </c>
      <c r="M1296" s="59">
        <v>0</v>
      </c>
      <c r="N1296" s="59">
        <v>2511</v>
      </c>
    </row>
    <row r="1297" spans="1:14" ht="15" x14ac:dyDescent="0.3">
      <c r="A1297" s="53" t="s">
        <v>237</v>
      </c>
      <c r="B1297" s="53" t="s">
        <v>42</v>
      </c>
      <c r="C1297" s="59">
        <v>97513</v>
      </c>
      <c r="D1297" s="59">
        <v>-6520</v>
      </c>
      <c r="E1297" s="59">
        <v>0</v>
      </c>
      <c r="F1297" s="59">
        <v>0</v>
      </c>
      <c r="G1297" s="59">
        <v>0</v>
      </c>
      <c r="H1297" s="59">
        <v>90993</v>
      </c>
      <c r="I1297" s="59">
        <v>-85092</v>
      </c>
      <c r="J1297" s="59">
        <v>5901</v>
      </c>
      <c r="K1297" s="59">
        <v>0</v>
      </c>
      <c r="L1297" s="59">
        <v>0</v>
      </c>
      <c r="M1297" s="59">
        <v>0</v>
      </c>
      <c r="N1297" s="59">
        <v>5901</v>
      </c>
    </row>
    <row r="1298" spans="1:14" ht="15" x14ac:dyDescent="0.3">
      <c r="A1298" s="53" t="s">
        <v>237</v>
      </c>
      <c r="B1298" s="53" t="s">
        <v>43</v>
      </c>
      <c r="C1298" s="59">
        <v>68265</v>
      </c>
      <c r="D1298" s="59">
        <v>0</v>
      </c>
      <c r="E1298" s="59">
        <v>0</v>
      </c>
      <c r="F1298" s="59">
        <v>0</v>
      </c>
      <c r="G1298" s="59">
        <v>0</v>
      </c>
      <c r="H1298" s="59">
        <v>68265</v>
      </c>
      <c r="I1298" s="59">
        <v>-55179</v>
      </c>
      <c r="J1298" s="59">
        <v>13086</v>
      </c>
      <c r="K1298" s="59">
        <v>1388</v>
      </c>
      <c r="L1298" s="59">
        <v>-1388</v>
      </c>
      <c r="M1298" s="59">
        <v>0</v>
      </c>
      <c r="N1298" s="59">
        <v>13086</v>
      </c>
    </row>
    <row r="1299" spans="1:14" ht="15" x14ac:dyDescent="0.3">
      <c r="A1299" s="53" t="s">
        <v>237</v>
      </c>
      <c r="B1299" s="53" t="s">
        <v>44</v>
      </c>
      <c r="C1299" s="59">
        <v>285107</v>
      </c>
      <c r="D1299" s="59">
        <v>-1318</v>
      </c>
      <c r="E1299" s="59">
        <v>0</v>
      </c>
      <c r="F1299" s="59">
        <v>0</v>
      </c>
      <c r="G1299" s="59">
        <v>0</v>
      </c>
      <c r="H1299" s="59">
        <v>283789</v>
      </c>
      <c r="I1299" s="59">
        <v>-7758</v>
      </c>
      <c r="J1299" s="59">
        <v>276031</v>
      </c>
      <c r="K1299" s="59">
        <v>0</v>
      </c>
      <c r="L1299" s="59">
        <v>0</v>
      </c>
      <c r="M1299" s="59">
        <v>0</v>
      </c>
      <c r="N1299" s="59">
        <v>276031</v>
      </c>
    </row>
    <row r="1300" spans="1:14" ht="15" x14ac:dyDescent="0.3">
      <c r="A1300" s="53" t="s">
        <v>237</v>
      </c>
      <c r="B1300" s="53" t="s">
        <v>45</v>
      </c>
      <c r="C1300" s="59">
        <v>229020</v>
      </c>
      <c r="D1300" s="59">
        <v>0</v>
      </c>
      <c r="E1300" s="59">
        <v>0</v>
      </c>
      <c r="F1300" s="59">
        <v>0</v>
      </c>
      <c r="G1300" s="59">
        <v>0</v>
      </c>
      <c r="H1300" s="59">
        <v>229020</v>
      </c>
      <c r="I1300" s="59">
        <v>-229020</v>
      </c>
      <c r="J1300" s="59">
        <v>0</v>
      </c>
      <c r="K1300" s="59">
        <v>0</v>
      </c>
      <c r="L1300" s="59">
        <v>0</v>
      </c>
      <c r="M1300" s="59">
        <v>0</v>
      </c>
      <c r="N1300" s="59">
        <v>0</v>
      </c>
    </row>
    <row r="1301" spans="1:14" ht="15" x14ac:dyDescent="0.3">
      <c r="A1301" s="53" t="s">
        <v>237</v>
      </c>
      <c r="B1301" s="53" t="s">
        <v>46</v>
      </c>
      <c r="C1301" s="59">
        <v>154242</v>
      </c>
      <c r="D1301" s="59">
        <v>-411</v>
      </c>
      <c r="E1301" s="59">
        <v>0</v>
      </c>
      <c r="F1301" s="59">
        <v>0</v>
      </c>
      <c r="G1301" s="59">
        <v>0</v>
      </c>
      <c r="H1301" s="59">
        <v>153831</v>
      </c>
      <c r="I1301" s="59">
        <v>-153831</v>
      </c>
      <c r="J1301" s="59">
        <v>0</v>
      </c>
      <c r="K1301" s="59">
        <v>0</v>
      </c>
      <c r="L1301" s="59">
        <v>0</v>
      </c>
      <c r="M1301" s="59">
        <v>0</v>
      </c>
      <c r="N1301" s="59">
        <v>0</v>
      </c>
    </row>
    <row r="1302" spans="1:14" ht="15" x14ac:dyDescent="0.3">
      <c r="A1302" s="53" t="s">
        <v>237</v>
      </c>
      <c r="B1302" s="53" t="s">
        <v>47</v>
      </c>
      <c r="C1302" s="59">
        <v>162225</v>
      </c>
      <c r="D1302" s="59">
        <v>0</v>
      </c>
      <c r="E1302" s="59">
        <v>0</v>
      </c>
      <c r="F1302" s="59">
        <v>0</v>
      </c>
      <c r="G1302" s="59">
        <v>0</v>
      </c>
      <c r="H1302" s="59">
        <v>162225</v>
      </c>
      <c r="I1302" s="59">
        <v>-162225</v>
      </c>
      <c r="J1302" s="59">
        <v>0</v>
      </c>
      <c r="K1302" s="59">
        <v>0</v>
      </c>
      <c r="L1302" s="59">
        <v>0</v>
      </c>
      <c r="M1302" s="59">
        <v>0</v>
      </c>
      <c r="N1302" s="59">
        <v>0</v>
      </c>
    </row>
    <row r="1303" spans="1:14" ht="15" x14ac:dyDescent="0.3">
      <c r="A1303" s="53" t="s">
        <v>237</v>
      </c>
      <c r="B1303" s="53" t="s">
        <v>48</v>
      </c>
      <c r="C1303" s="59">
        <v>190275</v>
      </c>
      <c r="D1303" s="59">
        <v>0</v>
      </c>
      <c r="E1303" s="59">
        <v>0</v>
      </c>
      <c r="F1303" s="59">
        <v>0</v>
      </c>
      <c r="G1303" s="59">
        <v>0</v>
      </c>
      <c r="H1303" s="59">
        <v>190275</v>
      </c>
      <c r="I1303" s="59">
        <v>-190275</v>
      </c>
      <c r="J1303" s="59">
        <v>0</v>
      </c>
      <c r="K1303" s="59">
        <v>247725</v>
      </c>
      <c r="L1303" s="59">
        <v>-247725</v>
      </c>
      <c r="M1303" s="59">
        <v>0</v>
      </c>
      <c r="N1303" s="59">
        <v>0</v>
      </c>
    </row>
    <row r="1304" spans="1:14" ht="15" x14ac:dyDescent="0.3">
      <c r="A1304" s="53" t="s">
        <v>237</v>
      </c>
      <c r="B1304" s="53" t="s">
        <v>49</v>
      </c>
      <c r="C1304" s="59">
        <v>232338</v>
      </c>
      <c r="D1304" s="59">
        <v>-687</v>
      </c>
      <c r="E1304" s="59">
        <v>0</v>
      </c>
      <c r="F1304" s="59">
        <v>0</v>
      </c>
      <c r="G1304" s="59">
        <v>0</v>
      </c>
      <c r="H1304" s="59">
        <v>231651</v>
      </c>
      <c r="I1304" s="59">
        <v>-231651</v>
      </c>
      <c r="J1304" s="59">
        <v>0</v>
      </c>
      <c r="K1304" s="59">
        <v>319726</v>
      </c>
      <c r="L1304" s="59">
        <v>-319726</v>
      </c>
      <c r="M1304" s="59">
        <v>0</v>
      </c>
      <c r="N1304" s="59">
        <v>0</v>
      </c>
    </row>
    <row r="1305" spans="1:14" ht="15" x14ac:dyDescent="0.3">
      <c r="A1305" s="53" t="s">
        <v>237</v>
      </c>
      <c r="B1305" s="53" t="s">
        <v>50</v>
      </c>
      <c r="C1305" s="59">
        <v>289402</v>
      </c>
      <c r="D1305" s="59">
        <v>-2776</v>
      </c>
      <c r="E1305" s="59">
        <v>0</v>
      </c>
      <c r="F1305" s="59">
        <v>0</v>
      </c>
      <c r="G1305" s="59">
        <v>0</v>
      </c>
      <c r="H1305" s="59">
        <v>286626</v>
      </c>
      <c r="I1305" s="59">
        <v>-286626</v>
      </c>
      <c r="J1305" s="59">
        <v>0</v>
      </c>
      <c r="K1305" s="59">
        <v>0</v>
      </c>
      <c r="L1305" s="59">
        <v>0</v>
      </c>
      <c r="M1305" s="59">
        <v>0</v>
      </c>
      <c r="N1305" s="59">
        <v>0</v>
      </c>
    </row>
    <row r="1306" spans="1:14" ht="15" x14ac:dyDescent="0.3">
      <c r="A1306" s="53" t="s">
        <v>237</v>
      </c>
      <c r="B1306" s="53" t="s">
        <v>51</v>
      </c>
      <c r="C1306" s="59">
        <v>217453</v>
      </c>
      <c r="D1306" s="59">
        <v>-12241</v>
      </c>
      <c r="E1306" s="59">
        <v>0</v>
      </c>
      <c r="F1306" s="59">
        <v>0</v>
      </c>
      <c r="G1306" s="59">
        <v>0</v>
      </c>
      <c r="H1306" s="59">
        <v>205212</v>
      </c>
      <c r="I1306" s="59">
        <v>-205212</v>
      </c>
      <c r="J1306" s="59">
        <v>0</v>
      </c>
      <c r="K1306" s="59">
        <v>0</v>
      </c>
      <c r="L1306" s="59">
        <v>0</v>
      </c>
      <c r="M1306" s="59">
        <v>0</v>
      </c>
      <c r="N1306" s="59">
        <v>0</v>
      </c>
    </row>
    <row r="1307" spans="1:14" ht="15" x14ac:dyDescent="0.3">
      <c r="A1307" s="53" t="s">
        <v>237</v>
      </c>
      <c r="B1307" s="53" t="s">
        <v>52</v>
      </c>
      <c r="C1307" s="59">
        <v>284110</v>
      </c>
      <c r="D1307" s="59">
        <v>-11012</v>
      </c>
      <c r="E1307" s="59">
        <v>0</v>
      </c>
      <c r="F1307" s="59">
        <v>0</v>
      </c>
      <c r="G1307" s="59">
        <v>0</v>
      </c>
      <c r="H1307" s="59">
        <v>273098</v>
      </c>
      <c r="I1307" s="59">
        <v>-273098</v>
      </c>
      <c r="J1307" s="59">
        <v>0</v>
      </c>
      <c r="K1307" s="59">
        <v>0</v>
      </c>
      <c r="L1307" s="59">
        <v>0</v>
      </c>
      <c r="M1307" s="59">
        <v>0</v>
      </c>
      <c r="N1307" s="59">
        <v>0</v>
      </c>
    </row>
    <row r="1308" spans="1:14" ht="15" x14ac:dyDescent="0.3">
      <c r="A1308" s="53" t="s">
        <v>237</v>
      </c>
      <c r="B1308" s="53" t="s">
        <v>53</v>
      </c>
      <c r="C1308" s="59">
        <v>202709</v>
      </c>
      <c r="D1308" s="59">
        <v>-11167</v>
      </c>
      <c r="E1308" s="59">
        <v>0</v>
      </c>
      <c r="F1308" s="59">
        <v>0</v>
      </c>
      <c r="G1308" s="59">
        <v>0</v>
      </c>
      <c r="H1308" s="59">
        <v>191542</v>
      </c>
      <c r="I1308" s="59">
        <v>-191542</v>
      </c>
      <c r="J1308" s="59">
        <v>0</v>
      </c>
      <c r="K1308" s="59">
        <v>0</v>
      </c>
      <c r="L1308" s="59">
        <v>0</v>
      </c>
      <c r="M1308" s="59">
        <v>0</v>
      </c>
      <c r="N1308" s="59">
        <v>0</v>
      </c>
    </row>
    <row r="1309" spans="1:14" ht="15" x14ac:dyDescent="0.3">
      <c r="A1309" s="53" t="s">
        <v>237</v>
      </c>
      <c r="B1309" s="53" t="s">
        <v>54</v>
      </c>
      <c r="C1309" s="59">
        <v>204780</v>
      </c>
      <c r="D1309" s="59">
        <v>-14038</v>
      </c>
      <c r="E1309" s="59">
        <v>0</v>
      </c>
      <c r="F1309" s="59">
        <v>0</v>
      </c>
      <c r="G1309" s="59">
        <v>0</v>
      </c>
      <c r="H1309" s="59">
        <v>190742</v>
      </c>
      <c r="I1309" s="59">
        <v>-190742</v>
      </c>
      <c r="J1309" s="59">
        <v>0</v>
      </c>
      <c r="K1309" s="59">
        <v>0</v>
      </c>
      <c r="L1309" s="59">
        <v>0</v>
      </c>
      <c r="M1309" s="59">
        <v>0</v>
      </c>
      <c r="N1309" s="59">
        <v>0</v>
      </c>
    </row>
    <row r="1310" spans="1:14" ht="15" x14ac:dyDescent="0.3">
      <c r="A1310" s="53" t="s">
        <v>236</v>
      </c>
      <c r="B1310" s="53" t="s">
        <v>68</v>
      </c>
      <c r="C1310" s="59">
        <v>6219</v>
      </c>
      <c r="D1310" s="59">
        <v>0</v>
      </c>
      <c r="E1310" s="59">
        <v>0</v>
      </c>
      <c r="F1310" s="59">
        <v>0</v>
      </c>
      <c r="G1310" s="59">
        <v>0</v>
      </c>
      <c r="H1310" s="59">
        <v>6219</v>
      </c>
      <c r="I1310" s="59">
        <v>-1000</v>
      </c>
      <c r="J1310" s="59">
        <v>5219</v>
      </c>
      <c r="K1310" s="59">
        <v>0</v>
      </c>
      <c r="L1310" s="59">
        <v>0</v>
      </c>
      <c r="M1310" s="59">
        <v>0</v>
      </c>
      <c r="N1310" s="59">
        <v>5219</v>
      </c>
    </row>
    <row r="1311" spans="1:14" ht="15" x14ac:dyDescent="0.3">
      <c r="A1311" s="53" t="s">
        <v>236</v>
      </c>
      <c r="B1311" s="53" t="s">
        <v>69</v>
      </c>
      <c r="C1311" s="59">
        <v>7615</v>
      </c>
      <c r="D1311" s="59">
        <v>-1684</v>
      </c>
      <c r="E1311" s="59">
        <v>0</v>
      </c>
      <c r="F1311" s="59">
        <v>0</v>
      </c>
      <c r="G1311" s="59">
        <v>0</v>
      </c>
      <c r="H1311" s="59">
        <v>5931</v>
      </c>
      <c r="I1311" s="59">
        <v>-1000</v>
      </c>
      <c r="J1311" s="59">
        <v>4931</v>
      </c>
      <c r="K1311" s="59">
        <v>0</v>
      </c>
      <c r="L1311" s="59">
        <v>0</v>
      </c>
      <c r="M1311" s="59">
        <v>0</v>
      </c>
      <c r="N1311" s="59">
        <v>4931</v>
      </c>
    </row>
    <row r="1312" spans="1:14" ht="15" x14ac:dyDescent="0.3">
      <c r="A1312" s="53" t="s">
        <v>236</v>
      </c>
      <c r="B1312" s="53" t="s">
        <v>70</v>
      </c>
      <c r="C1312" s="59">
        <v>11550</v>
      </c>
      <c r="D1312" s="59">
        <v>0</v>
      </c>
      <c r="E1312" s="59">
        <v>0</v>
      </c>
      <c r="F1312" s="59">
        <v>0</v>
      </c>
      <c r="G1312" s="59">
        <v>0</v>
      </c>
      <c r="H1312" s="59">
        <v>11550</v>
      </c>
      <c r="I1312" s="59">
        <v>-1000</v>
      </c>
      <c r="J1312" s="59">
        <v>10550</v>
      </c>
      <c r="K1312" s="59">
        <v>0</v>
      </c>
      <c r="L1312" s="59">
        <v>0</v>
      </c>
      <c r="M1312" s="59">
        <v>0</v>
      </c>
      <c r="N1312" s="59">
        <v>10550</v>
      </c>
    </row>
    <row r="1313" spans="1:14" ht="15" x14ac:dyDescent="0.3">
      <c r="A1313" s="53" t="s">
        <v>236</v>
      </c>
      <c r="B1313" s="53" t="s">
        <v>71</v>
      </c>
      <c r="C1313" s="59">
        <v>88241</v>
      </c>
      <c r="D1313" s="59">
        <v>0</v>
      </c>
      <c r="E1313" s="59">
        <v>0</v>
      </c>
      <c r="F1313" s="59">
        <v>0</v>
      </c>
      <c r="G1313" s="59">
        <v>0</v>
      </c>
      <c r="H1313" s="59">
        <v>88241</v>
      </c>
      <c r="I1313" s="59">
        <v>-32642</v>
      </c>
      <c r="J1313" s="59">
        <v>55599</v>
      </c>
      <c r="K1313" s="59">
        <v>0</v>
      </c>
      <c r="L1313" s="59">
        <v>0</v>
      </c>
      <c r="M1313" s="59">
        <v>0</v>
      </c>
      <c r="N1313" s="59">
        <v>55599</v>
      </c>
    </row>
    <row r="1314" spans="1:14" ht="15" x14ac:dyDescent="0.3">
      <c r="A1314" s="53" t="s">
        <v>236</v>
      </c>
      <c r="B1314" s="53" t="s">
        <v>39</v>
      </c>
      <c r="C1314" s="59">
        <v>119811</v>
      </c>
      <c r="D1314" s="59">
        <v>0</v>
      </c>
      <c r="E1314" s="59">
        <v>0</v>
      </c>
      <c r="F1314" s="59">
        <v>0</v>
      </c>
      <c r="G1314" s="59">
        <v>0</v>
      </c>
      <c r="H1314" s="59">
        <v>119811</v>
      </c>
      <c r="I1314" s="59">
        <v>-29250</v>
      </c>
      <c r="J1314" s="59">
        <v>90561</v>
      </c>
      <c r="K1314" s="59">
        <v>0</v>
      </c>
      <c r="L1314" s="59">
        <v>0</v>
      </c>
      <c r="M1314" s="59">
        <v>0</v>
      </c>
      <c r="N1314" s="59">
        <v>90561</v>
      </c>
    </row>
    <row r="1315" spans="1:14" ht="15" x14ac:dyDescent="0.3">
      <c r="A1315" s="53" t="s">
        <v>236</v>
      </c>
      <c r="B1315" s="53" t="s">
        <v>40</v>
      </c>
      <c r="C1315" s="59">
        <v>118719</v>
      </c>
      <c r="D1315" s="59">
        <v>0</v>
      </c>
      <c r="E1315" s="59">
        <v>0</v>
      </c>
      <c r="F1315" s="59">
        <v>0</v>
      </c>
      <c r="G1315" s="59">
        <v>0</v>
      </c>
      <c r="H1315" s="59">
        <v>118719</v>
      </c>
      <c r="I1315" s="59">
        <v>-82734</v>
      </c>
      <c r="J1315" s="59">
        <v>35985</v>
      </c>
      <c r="K1315" s="59">
        <v>0</v>
      </c>
      <c r="L1315" s="59">
        <v>0</v>
      </c>
      <c r="M1315" s="59">
        <v>0</v>
      </c>
      <c r="N1315" s="59">
        <v>35985</v>
      </c>
    </row>
    <row r="1316" spans="1:14" ht="15" x14ac:dyDescent="0.3">
      <c r="A1316" s="53" t="s">
        <v>236</v>
      </c>
      <c r="B1316" s="53" t="s">
        <v>41</v>
      </c>
      <c r="C1316" s="59">
        <v>87954</v>
      </c>
      <c r="D1316" s="59">
        <v>0</v>
      </c>
      <c r="E1316" s="59">
        <v>0</v>
      </c>
      <c r="F1316" s="59">
        <v>0</v>
      </c>
      <c r="G1316" s="59">
        <v>0</v>
      </c>
      <c r="H1316" s="59">
        <v>87954</v>
      </c>
      <c r="I1316" s="59">
        <v>-82480</v>
      </c>
      <c r="J1316" s="59">
        <v>5474</v>
      </c>
      <c r="K1316" s="59">
        <v>0</v>
      </c>
      <c r="L1316" s="59">
        <v>0</v>
      </c>
      <c r="M1316" s="59">
        <v>0</v>
      </c>
      <c r="N1316" s="59">
        <v>5474</v>
      </c>
    </row>
    <row r="1317" spans="1:14" ht="15" x14ac:dyDescent="0.3">
      <c r="A1317" s="53" t="s">
        <v>236</v>
      </c>
      <c r="B1317" s="53" t="s">
        <v>42</v>
      </c>
      <c r="C1317" s="59">
        <v>23080</v>
      </c>
      <c r="D1317" s="59">
        <v>0</v>
      </c>
      <c r="E1317" s="59">
        <v>0</v>
      </c>
      <c r="F1317" s="59">
        <v>0</v>
      </c>
      <c r="G1317" s="59">
        <v>0</v>
      </c>
      <c r="H1317" s="59">
        <v>23080</v>
      </c>
      <c r="I1317" s="59">
        <v>-9194</v>
      </c>
      <c r="J1317" s="59">
        <v>13886</v>
      </c>
      <c r="K1317" s="59">
        <v>0</v>
      </c>
      <c r="L1317" s="59">
        <v>0</v>
      </c>
      <c r="M1317" s="59">
        <v>0</v>
      </c>
      <c r="N1317" s="59">
        <v>13886</v>
      </c>
    </row>
    <row r="1318" spans="1:14" ht="15" x14ac:dyDescent="0.3">
      <c r="A1318" s="53" t="s">
        <v>236</v>
      </c>
      <c r="B1318" s="53" t="s">
        <v>43</v>
      </c>
      <c r="C1318" s="59">
        <v>15412</v>
      </c>
      <c r="D1318" s="59">
        <v>-747</v>
      </c>
      <c r="E1318" s="59">
        <v>0</v>
      </c>
      <c r="F1318" s="59">
        <v>0</v>
      </c>
      <c r="G1318" s="59">
        <v>0</v>
      </c>
      <c r="H1318" s="59">
        <v>14665</v>
      </c>
      <c r="I1318" s="59">
        <v>-11241</v>
      </c>
      <c r="J1318" s="59">
        <v>3424</v>
      </c>
      <c r="K1318" s="59">
        <v>0</v>
      </c>
      <c r="L1318" s="59">
        <v>0</v>
      </c>
      <c r="M1318" s="59">
        <v>0</v>
      </c>
      <c r="N1318" s="59">
        <v>3424</v>
      </c>
    </row>
    <row r="1319" spans="1:14" ht="15" x14ac:dyDescent="0.3">
      <c r="A1319" s="53" t="s">
        <v>236</v>
      </c>
      <c r="B1319" s="53" t="s">
        <v>44</v>
      </c>
      <c r="C1319" s="59">
        <v>10240</v>
      </c>
      <c r="D1319" s="59">
        <v>-159</v>
      </c>
      <c r="E1319" s="59">
        <v>0</v>
      </c>
      <c r="F1319" s="59">
        <v>0</v>
      </c>
      <c r="G1319" s="59">
        <v>0</v>
      </c>
      <c r="H1319" s="59">
        <v>10081</v>
      </c>
      <c r="I1319" s="59">
        <v>-8652</v>
      </c>
      <c r="J1319" s="59">
        <v>1429</v>
      </c>
      <c r="K1319" s="59">
        <v>0</v>
      </c>
      <c r="L1319" s="59">
        <v>0</v>
      </c>
      <c r="M1319" s="59">
        <v>0</v>
      </c>
      <c r="N1319" s="59">
        <v>1429</v>
      </c>
    </row>
    <row r="1320" spans="1:14" ht="15" x14ac:dyDescent="0.3">
      <c r="A1320" s="53" t="s">
        <v>236</v>
      </c>
      <c r="B1320" s="53" t="s">
        <v>45</v>
      </c>
      <c r="C1320" s="59">
        <v>6763</v>
      </c>
      <c r="D1320" s="59">
        <v>-118</v>
      </c>
      <c r="E1320" s="59">
        <v>0</v>
      </c>
      <c r="F1320" s="59">
        <v>0</v>
      </c>
      <c r="G1320" s="59">
        <v>0</v>
      </c>
      <c r="H1320" s="59">
        <v>6645</v>
      </c>
      <c r="I1320" s="59">
        <v>-5582</v>
      </c>
      <c r="J1320" s="59">
        <v>1063</v>
      </c>
      <c r="K1320" s="59">
        <v>0</v>
      </c>
      <c r="L1320" s="59">
        <v>0</v>
      </c>
      <c r="M1320" s="59">
        <v>0</v>
      </c>
      <c r="N1320" s="59">
        <v>1063</v>
      </c>
    </row>
    <row r="1321" spans="1:14" ht="15" x14ac:dyDescent="0.3">
      <c r="A1321" s="53" t="s">
        <v>236</v>
      </c>
      <c r="B1321" s="53" t="s">
        <v>46</v>
      </c>
      <c r="C1321" s="59">
        <v>6746</v>
      </c>
      <c r="D1321" s="59">
        <v>-112</v>
      </c>
      <c r="E1321" s="59">
        <v>0</v>
      </c>
      <c r="F1321" s="59">
        <v>0</v>
      </c>
      <c r="G1321" s="59">
        <v>0</v>
      </c>
      <c r="H1321" s="59">
        <v>6634</v>
      </c>
      <c r="I1321" s="59">
        <v>-5624</v>
      </c>
      <c r="J1321" s="59">
        <v>1010</v>
      </c>
      <c r="K1321" s="59">
        <v>0</v>
      </c>
      <c r="L1321" s="59">
        <v>0</v>
      </c>
      <c r="M1321" s="59">
        <v>0</v>
      </c>
      <c r="N1321" s="59">
        <v>1010</v>
      </c>
    </row>
    <row r="1322" spans="1:14" ht="15" x14ac:dyDescent="0.3">
      <c r="A1322" s="53" t="s">
        <v>236</v>
      </c>
      <c r="B1322" s="53" t="s">
        <v>47</v>
      </c>
      <c r="C1322" s="59">
        <v>5996</v>
      </c>
      <c r="D1322" s="59">
        <v>-122</v>
      </c>
      <c r="E1322" s="59">
        <v>0</v>
      </c>
      <c r="F1322" s="59">
        <v>0</v>
      </c>
      <c r="G1322" s="59">
        <v>0</v>
      </c>
      <c r="H1322" s="59">
        <v>5874</v>
      </c>
      <c r="I1322" s="59">
        <v>-5874</v>
      </c>
      <c r="J1322" s="59">
        <v>0</v>
      </c>
      <c r="K1322" s="59">
        <v>0</v>
      </c>
      <c r="L1322" s="59">
        <v>0</v>
      </c>
      <c r="M1322" s="59">
        <v>0</v>
      </c>
      <c r="N1322" s="59">
        <v>0</v>
      </c>
    </row>
    <row r="1323" spans="1:14" ht="15" x14ac:dyDescent="0.3">
      <c r="A1323" s="53" t="s">
        <v>236</v>
      </c>
      <c r="B1323" s="53" t="s">
        <v>48</v>
      </c>
      <c r="C1323" s="59">
        <v>5799</v>
      </c>
      <c r="D1323" s="59">
        <v>-107</v>
      </c>
      <c r="E1323" s="59">
        <v>0</v>
      </c>
      <c r="F1323" s="59">
        <v>0</v>
      </c>
      <c r="G1323" s="59">
        <v>0</v>
      </c>
      <c r="H1323" s="59">
        <v>5692</v>
      </c>
      <c r="I1323" s="59">
        <v>-5692</v>
      </c>
      <c r="J1323" s="59">
        <v>0</v>
      </c>
      <c r="K1323" s="59">
        <v>0</v>
      </c>
      <c r="L1323" s="59">
        <v>0</v>
      </c>
      <c r="M1323" s="59">
        <v>0</v>
      </c>
      <c r="N1323" s="59">
        <v>0</v>
      </c>
    </row>
    <row r="1324" spans="1:14" ht="15" x14ac:dyDescent="0.3">
      <c r="A1324" s="53" t="s">
        <v>375</v>
      </c>
      <c r="B1324" s="53" t="s">
        <v>51</v>
      </c>
      <c r="C1324" s="59">
        <v>0</v>
      </c>
      <c r="D1324" s="59">
        <v>0</v>
      </c>
      <c r="E1324" s="59">
        <v>0</v>
      </c>
      <c r="F1324" s="59">
        <v>0</v>
      </c>
      <c r="G1324" s="59">
        <v>0</v>
      </c>
      <c r="H1324" s="59">
        <v>0</v>
      </c>
      <c r="I1324" s="59">
        <v>0</v>
      </c>
      <c r="J1324" s="59">
        <v>0</v>
      </c>
      <c r="K1324" s="59">
        <v>120605</v>
      </c>
      <c r="L1324" s="59">
        <v>-120605</v>
      </c>
      <c r="M1324" s="59">
        <v>0</v>
      </c>
      <c r="N1324" s="59">
        <v>0</v>
      </c>
    </row>
    <row r="1325" spans="1:14" ht="15" x14ac:dyDescent="0.3">
      <c r="A1325" s="53" t="s">
        <v>375</v>
      </c>
      <c r="B1325" s="53" t="s">
        <v>52</v>
      </c>
      <c r="C1325" s="59">
        <v>377740</v>
      </c>
      <c r="D1325" s="59">
        <v>4373</v>
      </c>
      <c r="E1325" s="59">
        <v>0</v>
      </c>
      <c r="F1325" s="59">
        <v>0</v>
      </c>
      <c r="G1325" s="59">
        <v>0</v>
      </c>
      <c r="H1325" s="59">
        <v>382113</v>
      </c>
      <c r="I1325" s="59">
        <v>-382113</v>
      </c>
      <c r="J1325" s="59">
        <v>0</v>
      </c>
      <c r="K1325" s="59">
        <v>219</v>
      </c>
      <c r="L1325" s="59">
        <v>-219</v>
      </c>
      <c r="M1325" s="59">
        <v>0</v>
      </c>
      <c r="N1325" s="59">
        <v>0</v>
      </c>
    </row>
    <row r="1326" spans="1:14" ht="15" x14ac:dyDescent="0.3">
      <c r="A1326" s="53" t="s">
        <v>375</v>
      </c>
      <c r="B1326" s="53" t="s">
        <v>53</v>
      </c>
      <c r="C1326" s="59">
        <v>464972</v>
      </c>
      <c r="D1326" s="59">
        <v>0</v>
      </c>
      <c r="E1326" s="59">
        <v>0</v>
      </c>
      <c r="F1326" s="59">
        <v>0</v>
      </c>
      <c r="G1326" s="59">
        <v>0</v>
      </c>
      <c r="H1326" s="59">
        <v>464972</v>
      </c>
      <c r="I1326" s="59">
        <v>-464972</v>
      </c>
      <c r="J1326" s="59">
        <v>0</v>
      </c>
      <c r="K1326" s="59">
        <v>0</v>
      </c>
      <c r="L1326" s="59">
        <v>0</v>
      </c>
      <c r="M1326" s="59">
        <v>0</v>
      </c>
      <c r="N1326" s="59">
        <v>0</v>
      </c>
    </row>
    <row r="1327" spans="1:14" ht="15" x14ac:dyDescent="0.3">
      <c r="A1327" s="53" t="s">
        <v>375</v>
      </c>
      <c r="B1327" s="53" t="s">
        <v>54</v>
      </c>
      <c r="C1327" s="59">
        <v>461867</v>
      </c>
      <c r="D1327" s="59">
        <v>0</v>
      </c>
      <c r="E1327" s="59">
        <v>0</v>
      </c>
      <c r="F1327" s="59">
        <v>0</v>
      </c>
      <c r="G1327" s="59">
        <v>0</v>
      </c>
      <c r="H1327" s="59">
        <v>461867</v>
      </c>
      <c r="I1327" s="59">
        <v>-461867</v>
      </c>
      <c r="J1327" s="59">
        <v>0</v>
      </c>
      <c r="K1327" s="59">
        <v>0</v>
      </c>
      <c r="L1327" s="59">
        <v>0</v>
      </c>
      <c r="M1327" s="59">
        <v>0</v>
      </c>
      <c r="N1327" s="59">
        <v>0</v>
      </c>
    </row>
    <row r="1328" spans="1:14" ht="15" x14ac:dyDescent="0.3">
      <c r="A1328" s="53" t="s">
        <v>375</v>
      </c>
      <c r="B1328" s="53" t="s">
        <v>55</v>
      </c>
      <c r="C1328" s="59">
        <v>453791</v>
      </c>
      <c r="D1328" s="59">
        <v>0</v>
      </c>
      <c r="E1328" s="59">
        <v>0</v>
      </c>
      <c r="F1328" s="59">
        <v>0</v>
      </c>
      <c r="G1328" s="59">
        <v>0</v>
      </c>
      <c r="H1328" s="59">
        <v>453791</v>
      </c>
      <c r="I1328" s="59">
        <v>-453791</v>
      </c>
      <c r="J1328" s="59">
        <v>0</v>
      </c>
      <c r="K1328" s="59">
        <v>0</v>
      </c>
      <c r="L1328" s="59">
        <v>0</v>
      </c>
      <c r="M1328" s="59">
        <v>0</v>
      </c>
      <c r="N1328" s="59">
        <v>0</v>
      </c>
    </row>
    <row r="1329" spans="1:14" ht="15" x14ac:dyDescent="0.3">
      <c r="A1329" s="53" t="s">
        <v>375</v>
      </c>
      <c r="B1329" s="53" t="s">
        <v>56</v>
      </c>
      <c r="C1329" s="59">
        <v>431833</v>
      </c>
      <c r="D1329" s="59">
        <v>0</v>
      </c>
      <c r="E1329" s="59">
        <v>0</v>
      </c>
      <c r="F1329" s="59">
        <v>0</v>
      </c>
      <c r="G1329" s="59">
        <v>0</v>
      </c>
      <c r="H1329" s="59">
        <v>431833</v>
      </c>
      <c r="I1329" s="59">
        <v>-431833</v>
      </c>
      <c r="J1329" s="59">
        <v>0</v>
      </c>
      <c r="K1329" s="59">
        <v>0</v>
      </c>
      <c r="L1329" s="59">
        <v>0</v>
      </c>
      <c r="M1329" s="59">
        <v>0</v>
      </c>
      <c r="N1329" s="59">
        <v>0</v>
      </c>
    </row>
    <row r="1330" spans="1:14" ht="15" x14ac:dyDescent="0.3">
      <c r="A1330" s="53" t="s">
        <v>235</v>
      </c>
      <c r="B1330" s="53" t="s">
        <v>71</v>
      </c>
      <c r="C1330" s="59">
        <v>3656883</v>
      </c>
      <c r="D1330" s="59">
        <v>-18740</v>
      </c>
      <c r="E1330" s="59">
        <v>0</v>
      </c>
      <c r="F1330" s="59">
        <v>0</v>
      </c>
      <c r="G1330" s="59">
        <v>0</v>
      </c>
      <c r="H1330" s="59">
        <v>3638143</v>
      </c>
      <c r="I1330" s="59">
        <v>-2824667</v>
      </c>
      <c r="J1330" s="59">
        <v>813476</v>
      </c>
      <c r="K1330" s="59">
        <v>0</v>
      </c>
      <c r="L1330" s="59">
        <v>0</v>
      </c>
      <c r="M1330" s="59">
        <v>0</v>
      </c>
      <c r="N1330" s="59">
        <v>813476</v>
      </c>
    </row>
    <row r="1331" spans="1:14" ht="15" x14ac:dyDescent="0.3">
      <c r="A1331" s="53" t="s">
        <v>235</v>
      </c>
      <c r="B1331" s="53" t="s">
        <v>39</v>
      </c>
      <c r="C1331" s="59">
        <v>4842166</v>
      </c>
      <c r="D1331" s="59">
        <v>-4018</v>
      </c>
      <c r="E1331" s="59">
        <v>0</v>
      </c>
      <c r="F1331" s="59">
        <v>0</v>
      </c>
      <c r="G1331" s="59">
        <v>0</v>
      </c>
      <c r="H1331" s="59">
        <v>4838148</v>
      </c>
      <c r="I1331" s="59">
        <v>-3627093</v>
      </c>
      <c r="J1331" s="59">
        <v>1211055</v>
      </c>
      <c r="K1331" s="59">
        <v>0</v>
      </c>
      <c r="L1331" s="59">
        <v>0</v>
      </c>
      <c r="M1331" s="59">
        <v>0</v>
      </c>
      <c r="N1331" s="59">
        <v>1211055</v>
      </c>
    </row>
    <row r="1332" spans="1:14" ht="15" x14ac:dyDescent="0.3">
      <c r="A1332" s="53" t="s">
        <v>235</v>
      </c>
      <c r="B1332" s="53" t="s">
        <v>40</v>
      </c>
      <c r="C1332" s="59">
        <v>5620062</v>
      </c>
      <c r="D1332" s="59">
        <v>-28123</v>
      </c>
      <c r="E1332" s="59">
        <v>0</v>
      </c>
      <c r="F1332" s="59">
        <v>0</v>
      </c>
      <c r="G1332" s="59">
        <v>0</v>
      </c>
      <c r="H1332" s="59">
        <v>5591939</v>
      </c>
      <c r="I1332" s="59">
        <v>-5576654</v>
      </c>
      <c r="J1332" s="59">
        <v>15285</v>
      </c>
      <c r="K1332" s="59">
        <v>30395</v>
      </c>
      <c r="L1332" s="59">
        <v>0</v>
      </c>
      <c r="M1332" s="59">
        <v>30395</v>
      </c>
      <c r="N1332" s="59">
        <v>-15110</v>
      </c>
    </row>
    <row r="1333" spans="1:14" ht="15" x14ac:dyDescent="0.3">
      <c r="A1333" s="53" t="s">
        <v>235</v>
      </c>
      <c r="B1333" s="53" t="s">
        <v>41</v>
      </c>
      <c r="C1333" s="59">
        <v>6374088</v>
      </c>
      <c r="D1333" s="59">
        <v>-11846</v>
      </c>
      <c r="E1333" s="59">
        <v>0</v>
      </c>
      <c r="F1333" s="59">
        <v>0</v>
      </c>
      <c r="G1333" s="59">
        <v>0</v>
      </c>
      <c r="H1333" s="59">
        <v>6362242</v>
      </c>
      <c r="I1333" s="59">
        <v>-6209882</v>
      </c>
      <c r="J1333" s="59">
        <v>152360</v>
      </c>
      <c r="K1333" s="59">
        <v>203356</v>
      </c>
      <c r="L1333" s="59">
        <v>-203356</v>
      </c>
      <c r="M1333" s="59">
        <v>0</v>
      </c>
      <c r="N1333" s="59">
        <v>152360</v>
      </c>
    </row>
    <row r="1334" spans="1:14" ht="15" x14ac:dyDescent="0.3">
      <c r="A1334" s="53" t="s">
        <v>235</v>
      </c>
      <c r="B1334" s="53" t="s">
        <v>42</v>
      </c>
      <c r="C1334" s="59">
        <v>7139320</v>
      </c>
      <c r="D1334" s="59">
        <v>-57234</v>
      </c>
      <c r="E1334" s="59">
        <v>0</v>
      </c>
      <c r="F1334" s="59">
        <v>0</v>
      </c>
      <c r="G1334" s="59">
        <v>0</v>
      </c>
      <c r="H1334" s="59">
        <v>7082086</v>
      </c>
      <c r="I1334" s="59">
        <v>-6048055</v>
      </c>
      <c r="J1334" s="59">
        <v>1034031</v>
      </c>
      <c r="K1334" s="59">
        <v>22</v>
      </c>
      <c r="L1334" s="59">
        <v>-21</v>
      </c>
      <c r="M1334" s="59">
        <v>1</v>
      </c>
      <c r="N1334" s="59">
        <v>1034030</v>
      </c>
    </row>
    <row r="1335" spans="1:14" ht="15" x14ac:dyDescent="0.3">
      <c r="A1335" s="53" t="s">
        <v>235</v>
      </c>
      <c r="B1335" s="53" t="s">
        <v>43</v>
      </c>
      <c r="C1335" s="59">
        <v>7349056</v>
      </c>
      <c r="D1335" s="59">
        <v>-119042</v>
      </c>
      <c r="E1335" s="59">
        <v>0</v>
      </c>
      <c r="F1335" s="59">
        <v>0</v>
      </c>
      <c r="G1335" s="59">
        <v>0</v>
      </c>
      <c r="H1335" s="59">
        <v>7230014</v>
      </c>
      <c r="I1335" s="59">
        <v>-6313475</v>
      </c>
      <c r="J1335" s="59">
        <v>916539</v>
      </c>
      <c r="K1335" s="59">
        <v>35024</v>
      </c>
      <c r="L1335" s="59">
        <v>-25955</v>
      </c>
      <c r="M1335" s="59">
        <v>9069</v>
      </c>
      <c r="N1335" s="59">
        <v>907470</v>
      </c>
    </row>
    <row r="1336" spans="1:14" ht="15" x14ac:dyDescent="0.3">
      <c r="A1336" s="53" t="s">
        <v>235</v>
      </c>
      <c r="B1336" s="53" t="s">
        <v>44</v>
      </c>
      <c r="C1336" s="59">
        <v>3241474</v>
      </c>
      <c r="D1336" s="59">
        <v>-63368</v>
      </c>
      <c r="E1336" s="59">
        <v>0</v>
      </c>
      <c r="F1336" s="59">
        <v>0</v>
      </c>
      <c r="G1336" s="59">
        <v>0</v>
      </c>
      <c r="H1336" s="59">
        <v>3178106</v>
      </c>
      <c r="I1336" s="59">
        <v>-2910951</v>
      </c>
      <c r="J1336" s="59">
        <v>267155</v>
      </c>
      <c r="K1336" s="59">
        <v>337</v>
      </c>
      <c r="L1336" s="59">
        <v>0</v>
      </c>
      <c r="M1336" s="59">
        <v>337</v>
      </c>
      <c r="N1336" s="59">
        <v>266818</v>
      </c>
    </row>
    <row r="1337" spans="1:14" ht="15" x14ac:dyDescent="0.3">
      <c r="A1337" s="53" t="s">
        <v>235</v>
      </c>
      <c r="B1337" s="53" t="s">
        <v>45</v>
      </c>
      <c r="C1337" s="59">
        <v>2368664</v>
      </c>
      <c r="D1337" s="59">
        <v>-19886</v>
      </c>
      <c r="E1337" s="59">
        <v>0</v>
      </c>
      <c r="F1337" s="59">
        <v>0</v>
      </c>
      <c r="G1337" s="59">
        <v>0</v>
      </c>
      <c r="H1337" s="59">
        <v>2348778</v>
      </c>
      <c r="I1337" s="59">
        <v>-2348778</v>
      </c>
      <c r="J1337" s="59">
        <v>0</v>
      </c>
      <c r="K1337" s="59">
        <v>14847</v>
      </c>
      <c r="L1337" s="59">
        <v>-6905</v>
      </c>
      <c r="M1337" s="59">
        <v>7942</v>
      </c>
      <c r="N1337" s="59">
        <v>-7942</v>
      </c>
    </row>
    <row r="1338" spans="1:14" ht="15" x14ac:dyDescent="0.3">
      <c r="A1338" s="53" t="s">
        <v>235</v>
      </c>
      <c r="B1338" s="53" t="s">
        <v>46</v>
      </c>
      <c r="C1338" s="59">
        <v>4119873</v>
      </c>
      <c r="D1338" s="59">
        <v>-7227</v>
      </c>
      <c r="E1338" s="59">
        <v>0</v>
      </c>
      <c r="F1338" s="59">
        <v>0</v>
      </c>
      <c r="G1338" s="59">
        <v>0</v>
      </c>
      <c r="H1338" s="59">
        <v>4112646</v>
      </c>
      <c r="I1338" s="59">
        <v>-4112646</v>
      </c>
      <c r="J1338" s="59">
        <v>0</v>
      </c>
      <c r="K1338" s="59">
        <v>0</v>
      </c>
      <c r="L1338" s="59">
        <v>0</v>
      </c>
      <c r="M1338" s="59">
        <v>0</v>
      </c>
      <c r="N1338" s="59">
        <v>0</v>
      </c>
    </row>
    <row r="1339" spans="1:14" ht="15" x14ac:dyDescent="0.3">
      <c r="A1339" s="53" t="s">
        <v>235</v>
      </c>
      <c r="B1339" s="53" t="s">
        <v>47</v>
      </c>
      <c r="C1339" s="59">
        <v>3916296</v>
      </c>
      <c r="D1339" s="59">
        <v>-4313</v>
      </c>
      <c r="E1339" s="59">
        <v>0</v>
      </c>
      <c r="F1339" s="59">
        <v>0</v>
      </c>
      <c r="G1339" s="59">
        <v>0</v>
      </c>
      <c r="H1339" s="59">
        <v>3911983</v>
      </c>
      <c r="I1339" s="59">
        <v>-3911983</v>
      </c>
      <c r="J1339" s="59">
        <v>0</v>
      </c>
      <c r="K1339" s="59">
        <v>0</v>
      </c>
      <c r="L1339" s="59">
        <v>0</v>
      </c>
      <c r="M1339" s="59">
        <v>0</v>
      </c>
      <c r="N1339" s="59">
        <v>0</v>
      </c>
    </row>
    <row r="1340" spans="1:14" ht="15" x14ac:dyDescent="0.3">
      <c r="A1340" s="53" t="s">
        <v>235</v>
      </c>
      <c r="B1340" s="53" t="s">
        <v>48</v>
      </c>
      <c r="C1340" s="59">
        <v>4130452</v>
      </c>
      <c r="D1340" s="59">
        <v>-11160</v>
      </c>
      <c r="E1340" s="59">
        <v>0</v>
      </c>
      <c r="F1340" s="59">
        <v>0</v>
      </c>
      <c r="G1340" s="59">
        <v>0</v>
      </c>
      <c r="H1340" s="59">
        <v>4119292</v>
      </c>
      <c r="I1340" s="59">
        <v>-4119292</v>
      </c>
      <c r="J1340" s="59">
        <v>0</v>
      </c>
      <c r="K1340" s="59">
        <v>1707693</v>
      </c>
      <c r="L1340" s="59">
        <v>-1706945</v>
      </c>
      <c r="M1340" s="59">
        <v>748</v>
      </c>
      <c r="N1340" s="59">
        <v>-748</v>
      </c>
    </row>
    <row r="1341" spans="1:14" ht="15" x14ac:dyDescent="0.3">
      <c r="A1341" s="53" t="s">
        <v>235</v>
      </c>
      <c r="B1341" s="53" t="s">
        <v>49</v>
      </c>
      <c r="C1341" s="59">
        <v>4802353</v>
      </c>
      <c r="D1341" s="59">
        <v>-16876</v>
      </c>
      <c r="E1341" s="59">
        <v>0</v>
      </c>
      <c r="F1341" s="59">
        <v>0</v>
      </c>
      <c r="G1341" s="59">
        <v>0</v>
      </c>
      <c r="H1341" s="59">
        <v>4785477</v>
      </c>
      <c r="I1341" s="59">
        <v>-4785477</v>
      </c>
      <c r="J1341" s="59">
        <v>0</v>
      </c>
      <c r="K1341" s="59">
        <v>452267</v>
      </c>
      <c r="L1341" s="59">
        <v>-452267</v>
      </c>
      <c r="M1341" s="59">
        <v>0</v>
      </c>
      <c r="N1341" s="59">
        <v>0</v>
      </c>
    </row>
    <row r="1342" spans="1:14" ht="15" x14ac:dyDescent="0.3">
      <c r="A1342" s="53" t="s">
        <v>235</v>
      </c>
      <c r="B1342" s="53" t="s">
        <v>50</v>
      </c>
      <c r="C1342" s="59">
        <v>4379739</v>
      </c>
      <c r="D1342" s="59">
        <v>-6115</v>
      </c>
      <c r="E1342" s="59">
        <v>0</v>
      </c>
      <c r="F1342" s="59">
        <v>0</v>
      </c>
      <c r="G1342" s="59">
        <v>0</v>
      </c>
      <c r="H1342" s="59">
        <v>4373624</v>
      </c>
      <c r="I1342" s="59">
        <v>-4373624</v>
      </c>
      <c r="J1342" s="59">
        <v>0</v>
      </c>
      <c r="K1342" s="59">
        <v>569139</v>
      </c>
      <c r="L1342" s="59">
        <v>-569139</v>
      </c>
      <c r="M1342" s="59">
        <v>0</v>
      </c>
      <c r="N1342" s="59">
        <v>0</v>
      </c>
    </row>
    <row r="1343" spans="1:14" ht="15" x14ac:dyDescent="0.3">
      <c r="A1343" s="53" t="s">
        <v>235</v>
      </c>
      <c r="B1343" s="53" t="s">
        <v>51</v>
      </c>
      <c r="C1343" s="59">
        <v>4056175</v>
      </c>
      <c r="D1343" s="59">
        <v>-13153</v>
      </c>
      <c r="E1343" s="59">
        <v>0</v>
      </c>
      <c r="F1343" s="59">
        <v>0</v>
      </c>
      <c r="G1343" s="59">
        <v>0</v>
      </c>
      <c r="H1343" s="59">
        <v>4043022</v>
      </c>
      <c r="I1343" s="59">
        <v>-4043022</v>
      </c>
      <c r="J1343" s="59">
        <v>0</v>
      </c>
      <c r="K1343" s="59">
        <v>508007</v>
      </c>
      <c r="L1343" s="59">
        <v>-508007</v>
      </c>
      <c r="M1343" s="59">
        <v>0</v>
      </c>
      <c r="N1343" s="59">
        <v>0</v>
      </c>
    </row>
    <row r="1344" spans="1:14" ht="15" x14ac:dyDescent="0.3">
      <c r="A1344" s="53" t="s">
        <v>235</v>
      </c>
      <c r="B1344" s="53" t="s">
        <v>52</v>
      </c>
      <c r="C1344" s="59">
        <v>3330013</v>
      </c>
      <c r="D1344" s="59">
        <v>-744</v>
      </c>
      <c r="E1344" s="59">
        <v>0</v>
      </c>
      <c r="F1344" s="59">
        <v>0</v>
      </c>
      <c r="G1344" s="59">
        <v>0</v>
      </c>
      <c r="H1344" s="59">
        <v>3329269</v>
      </c>
      <c r="I1344" s="59">
        <v>-3329269</v>
      </c>
      <c r="J1344" s="59">
        <v>0</v>
      </c>
      <c r="K1344" s="59">
        <v>3395</v>
      </c>
      <c r="L1344" s="59">
        <v>-3395</v>
      </c>
      <c r="M1344" s="59">
        <v>0</v>
      </c>
      <c r="N1344" s="59">
        <v>0</v>
      </c>
    </row>
    <row r="1345" spans="1:14" ht="15" x14ac:dyDescent="0.3">
      <c r="A1345" s="53" t="s">
        <v>235</v>
      </c>
      <c r="B1345" s="53" t="s">
        <v>53</v>
      </c>
      <c r="C1345" s="59">
        <v>2851620</v>
      </c>
      <c r="D1345" s="59">
        <v>-13441</v>
      </c>
      <c r="E1345" s="59">
        <v>0</v>
      </c>
      <c r="F1345" s="59">
        <v>0</v>
      </c>
      <c r="G1345" s="59">
        <v>0</v>
      </c>
      <c r="H1345" s="59">
        <v>2838179</v>
      </c>
      <c r="I1345" s="59">
        <v>-2838179</v>
      </c>
      <c r="J1345" s="59">
        <v>0</v>
      </c>
      <c r="K1345" s="59">
        <v>8286</v>
      </c>
      <c r="L1345" s="59">
        <v>-8286</v>
      </c>
      <c r="M1345" s="59">
        <v>0</v>
      </c>
      <c r="N1345" s="59">
        <v>0</v>
      </c>
    </row>
    <row r="1346" spans="1:14" ht="15" x14ac:dyDescent="0.3">
      <c r="A1346" s="53" t="s">
        <v>235</v>
      </c>
      <c r="B1346" s="53" t="s">
        <v>54</v>
      </c>
      <c r="C1346" s="59">
        <v>2570582</v>
      </c>
      <c r="D1346" s="59">
        <v>-13295</v>
      </c>
      <c r="E1346" s="59">
        <v>0</v>
      </c>
      <c r="F1346" s="59">
        <v>0</v>
      </c>
      <c r="G1346" s="59">
        <v>0</v>
      </c>
      <c r="H1346" s="59">
        <v>2557287</v>
      </c>
      <c r="I1346" s="59">
        <v>-2557287</v>
      </c>
      <c r="J1346" s="59">
        <v>0</v>
      </c>
      <c r="K1346" s="59">
        <v>7883</v>
      </c>
      <c r="L1346" s="59">
        <v>-7883</v>
      </c>
      <c r="M1346" s="59">
        <v>0</v>
      </c>
      <c r="N1346" s="59">
        <v>0</v>
      </c>
    </row>
    <row r="1347" spans="1:14" ht="15" x14ac:dyDescent="0.3">
      <c r="A1347" s="53" t="s">
        <v>235</v>
      </c>
      <c r="B1347" s="53" t="s">
        <v>55</v>
      </c>
      <c r="C1347" s="59">
        <v>2288310</v>
      </c>
      <c r="D1347" s="59">
        <v>-9530</v>
      </c>
      <c r="E1347" s="59">
        <v>0</v>
      </c>
      <c r="F1347" s="59">
        <v>0</v>
      </c>
      <c r="G1347" s="59">
        <v>0</v>
      </c>
      <c r="H1347" s="59">
        <v>2278780</v>
      </c>
      <c r="I1347" s="59">
        <v>-2278780</v>
      </c>
      <c r="J1347" s="59">
        <v>0</v>
      </c>
      <c r="K1347" s="59">
        <v>7222</v>
      </c>
      <c r="L1347" s="59">
        <v>-7222</v>
      </c>
      <c r="M1347" s="59">
        <v>0</v>
      </c>
      <c r="N1347" s="59">
        <v>0</v>
      </c>
    </row>
    <row r="1348" spans="1:14" ht="15" x14ac:dyDescent="0.3">
      <c r="A1348" s="53" t="s">
        <v>235</v>
      </c>
      <c r="B1348" s="53" t="s">
        <v>56</v>
      </c>
      <c r="C1348" s="59">
        <v>2006512</v>
      </c>
      <c r="D1348" s="59">
        <v>-7272</v>
      </c>
      <c r="E1348" s="59">
        <v>0</v>
      </c>
      <c r="F1348" s="59">
        <v>0</v>
      </c>
      <c r="G1348" s="59">
        <v>0</v>
      </c>
      <c r="H1348" s="59">
        <v>1999240</v>
      </c>
      <c r="I1348" s="59">
        <v>-1999240</v>
      </c>
      <c r="J1348" s="59">
        <v>0</v>
      </c>
      <c r="K1348" s="59">
        <v>4254</v>
      </c>
      <c r="L1348" s="59">
        <v>-4254</v>
      </c>
      <c r="M1348" s="59">
        <v>0</v>
      </c>
      <c r="N1348" s="59">
        <v>0</v>
      </c>
    </row>
    <row r="1349" spans="1:14" ht="15" x14ac:dyDescent="0.3">
      <c r="A1349" s="53" t="s">
        <v>234</v>
      </c>
      <c r="B1349" s="53" t="s">
        <v>68</v>
      </c>
      <c r="C1349" s="59">
        <v>240803</v>
      </c>
      <c r="D1349" s="59">
        <v>0</v>
      </c>
      <c r="E1349" s="59">
        <v>0</v>
      </c>
      <c r="F1349" s="59">
        <v>0</v>
      </c>
      <c r="G1349" s="59">
        <v>0</v>
      </c>
      <c r="H1349" s="59">
        <v>240803</v>
      </c>
      <c r="I1349" s="59">
        <v>-240803</v>
      </c>
      <c r="J1349" s="59">
        <v>0</v>
      </c>
      <c r="K1349" s="59">
        <v>0</v>
      </c>
      <c r="L1349" s="59">
        <v>0</v>
      </c>
      <c r="M1349" s="59">
        <v>0</v>
      </c>
      <c r="N1349" s="59">
        <v>0</v>
      </c>
    </row>
    <row r="1350" spans="1:14" ht="15" x14ac:dyDescent="0.3">
      <c r="A1350" s="53" t="s">
        <v>234</v>
      </c>
      <c r="B1350" s="53" t="s">
        <v>69</v>
      </c>
      <c r="C1350" s="59">
        <v>60546</v>
      </c>
      <c r="D1350" s="59">
        <v>-4999</v>
      </c>
      <c r="E1350" s="59">
        <v>0</v>
      </c>
      <c r="F1350" s="59">
        <v>0</v>
      </c>
      <c r="G1350" s="59">
        <v>0</v>
      </c>
      <c r="H1350" s="59">
        <v>55547</v>
      </c>
      <c r="I1350" s="59">
        <v>-49268</v>
      </c>
      <c r="J1350" s="59">
        <v>6279</v>
      </c>
      <c r="K1350" s="59">
        <v>0</v>
      </c>
      <c r="L1350" s="59">
        <v>0</v>
      </c>
      <c r="M1350" s="59">
        <v>0</v>
      </c>
      <c r="N1350" s="59">
        <v>6279</v>
      </c>
    </row>
    <row r="1351" spans="1:14" ht="15" x14ac:dyDescent="0.3">
      <c r="A1351" s="53" t="s">
        <v>234</v>
      </c>
      <c r="B1351" s="53" t="s">
        <v>70</v>
      </c>
      <c r="C1351" s="59">
        <v>29386</v>
      </c>
      <c r="D1351" s="59">
        <v>0</v>
      </c>
      <c r="E1351" s="59">
        <v>0</v>
      </c>
      <c r="F1351" s="59">
        <v>0</v>
      </c>
      <c r="G1351" s="59">
        <v>0</v>
      </c>
      <c r="H1351" s="59">
        <v>29386</v>
      </c>
      <c r="I1351" s="59">
        <v>-29386</v>
      </c>
      <c r="J1351" s="59">
        <v>0</v>
      </c>
      <c r="K1351" s="59">
        <v>0</v>
      </c>
      <c r="L1351" s="59">
        <v>0</v>
      </c>
      <c r="M1351" s="59">
        <v>0</v>
      </c>
      <c r="N1351" s="59">
        <v>0</v>
      </c>
    </row>
    <row r="1352" spans="1:14" ht="15" x14ac:dyDescent="0.3">
      <c r="A1352" s="53" t="s">
        <v>234</v>
      </c>
      <c r="B1352" s="53" t="s">
        <v>71</v>
      </c>
      <c r="C1352" s="59">
        <v>30197</v>
      </c>
      <c r="D1352" s="59">
        <v>0</v>
      </c>
      <c r="E1352" s="59">
        <v>0</v>
      </c>
      <c r="F1352" s="59">
        <v>0</v>
      </c>
      <c r="G1352" s="59">
        <v>0</v>
      </c>
      <c r="H1352" s="59">
        <v>30197</v>
      </c>
      <c r="I1352" s="59">
        <v>-30197</v>
      </c>
      <c r="J1352" s="59">
        <v>0</v>
      </c>
      <c r="K1352" s="59">
        <v>0</v>
      </c>
      <c r="L1352" s="59">
        <v>0</v>
      </c>
      <c r="M1352" s="59">
        <v>0</v>
      </c>
      <c r="N1352" s="59">
        <v>0</v>
      </c>
    </row>
    <row r="1353" spans="1:14" ht="15" x14ac:dyDescent="0.3">
      <c r="A1353" s="53" t="s">
        <v>234</v>
      </c>
      <c r="B1353" s="53" t="s">
        <v>39</v>
      </c>
      <c r="C1353" s="59">
        <v>33745</v>
      </c>
      <c r="D1353" s="59">
        <v>0</v>
      </c>
      <c r="E1353" s="59">
        <v>0</v>
      </c>
      <c r="F1353" s="59">
        <v>0</v>
      </c>
      <c r="G1353" s="59">
        <v>0</v>
      </c>
      <c r="H1353" s="59">
        <v>33745</v>
      </c>
      <c r="I1353" s="59">
        <v>-33745</v>
      </c>
      <c r="J1353" s="59">
        <v>0</v>
      </c>
      <c r="K1353" s="59">
        <v>0</v>
      </c>
      <c r="L1353" s="59">
        <v>0</v>
      </c>
      <c r="M1353" s="59">
        <v>0</v>
      </c>
      <c r="N1353" s="59">
        <v>0</v>
      </c>
    </row>
    <row r="1354" spans="1:14" ht="15" x14ac:dyDescent="0.3">
      <c r="A1354" s="53" t="s">
        <v>234</v>
      </c>
      <c r="B1354" s="53" t="s">
        <v>40</v>
      </c>
      <c r="C1354" s="59">
        <v>2136</v>
      </c>
      <c r="D1354" s="59">
        <v>0</v>
      </c>
      <c r="E1354" s="59">
        <v>0</v>
      </c>
      <c r="F1354" s="59">
        <v>0</v>
      </c>
      <c r="G1354" s="59">
        <v>0</v>
      </c>
      <c r="H1354" s="59">
        <v>2136</v>
      </c>
      <c r="I1354" s="59">
        <v>-2136</v>
      </c>
      <c r="J1354" s="59">
        <v>0</v>
      </c>
      <c r="K1354" s="59">
        <v>0</v>
      </c>
      <c r="L1354" s="59">
        <v>0</v>
      </c>
      <c r="M1354" s="59">
        <v>0</v>
      </c>
      <c r="N1354" s="59">
        <v>0</v>
      </c>
    </row>
    <row r="1355" spans="1:14" ht="15" x14ac:dyDescent="0.3">
      <c r="A1355" s="53" t="s">
        <v>233</v>
      </c>
      <c r="B1355" s="53" t="s">
        <v>39</v>
      </c>
      <c r="C1355" s="59">
        <v>110890</v>
      </c>
      <c r="D1355" s="59">
        <v>-2119</v>
      </c>
      <c r="E1355" s="59">
        <v>0</v>
      </c>
      <c r="F1355" s="59">
        <v>0</v>
      </c>
      <c r="G1355" s="59">
        <v>0</v>
      </c>
      <c r="H1355" s="59">
        <v>108771</v>
      </c>
      <c r="I1355" s="59">
        <v>-62375</v>
      </c>
      <c r="J1355" s="59">
        <v>46396</v>
      </c>
      <c r="K1355" s="59">
        <v>0</v>
      </c>
      <c r="L1355" s="59">
        <v>0</v>
      </c>
      <c r="M1355" s="59">
        <v>0</v>
      </c>
      <c r="N1355" s="59">
        <v>46396</v>
      </c>
    </row>
    <row r="1356" spans="1:14" ht="15" x14ac:dyDescent="0.3">
      <c r="A1356" s="53" t="s">
        <v>233</v>
      </c>
      <c r="B1356" s="53" t="s">
        <v>40</v>
      </c>
      <c r="C1356" s="59">
        <v>975014</v>
      </c>
      <c r="D1356" s="59">
        <v>-1488</v>
      </c>
      <c r="E1356" s="59">
        <v>0</v>
      </c>
      <c r="F1356" s="59">
        <v>0</v>
      </c>
      <c r="G1356" s="59">
        <v>0</v>
      </c>
      <c r="H1356" s="59">
        <v>973526</v>
      </c>
      <c r="I1356" s="59">
        <v>-729055</v>
      </c>
      <c r="J1356" s="59">
        <v>244471</v>
      </c>
      <c r="K1356" s="59">
        <v>0</v>
      </c>
      <c r="L1356" s="59">
        <v>0</v>
      </c>
      <c r="M1356" s="59">
        <v>0</v>
      </c>
      <c r="N1356" s="59">
        <v>244471</v>
      </c>
    </row>
    <row r="1357" spans="1:14" ht="15" x14ac:dyDescent="0.3">
      <c r="A1357" s="53" t="s">
        <v>233</v>
      </c>
      <c r="B1357" s="53" t="s">
        <v>41</v>
      </c>
      <c r="C1357" s="59">
        <v>1161169</v>
      </c>
      <c r="D1357" s="59">
        <v>-12322</v>
      </c>
      <c r="E1357" s="59">
        <v>0</v>
      </c>
      <c r="F1357" s="59">
        <v>0</v>
      </c>
      <c r="G1357" s="59">
        <v>0</v>
      </c>
      <c r="H1357" s="59">
        <v>1148847</v>
      </c>
      <c r="I1357" s="59">
        <v>-892434</v>
      </c>
      <c r="J1357" s="59">
        <v>256413</v>
      </c>
      <c r="K1357" s="59">
        <v>0</v>
      </c>
      <c r="L1357" s="59">
        <v>0</v>
      </c>
      <c r="M1357" s="59">
        <v>0</v>
      </c>
      <c r="N1357" s="59">
        <v>256413</v>
      </c>
    </row>
    <row r="1358" spans="1:14" ht="15" x14ac:dyDescent="0.3">
      <c r="A1358" s="53" t="s">
        <v>233</v>
      </c>
      <c r="B1358" s="53" t="s">
        <v>42</v>
      </c>
      <c r="C1358" s="59">
        <v>1382136</v>
      </c>
      <c r="D1358" s="59">
        <v>-4903</v>
      </c>
      <c r="E1358" s="59">
        <v>0</v>
      </c>
      <c r="F1358" s="59">
        <v>0</v>
      </c>
      <c r="G1358" s="59">
        <v>0</v>
      </c>
      <c r="H1358" s="59">
        <v>1377233</v>
      </c>
      <c r="I1358" s="59">
        <v>-1090334</v>
      </c>
      <c r="J1358" s="59">
        <v>286899</v>
      </c>
      <c r="K1358" s="59">
        <v>0</v>
      </c>
      <c r="L1358" s="59">
        <v>0</v>
      </c>
      <c r="M1358" s="59">
        <v>0</v>
      </c>
      <c r="N1358" s="59">
        <v>286899</v>
      </c>
    </row>
    <row r="1359" spans="1:14" ht="15" x14ac:dyDescent="0.3">
      <c r="A1359" s="53" t="s">
        <v>233</v>
      </c>
      <c r="B1359" s="53" t="s">
        <v>43</v>
      </c>
      <c r="C1359" s="59">
        <v>973961</v>
      </c>
      <c r="D1359" s="59">
        <v>-9662</v>
      </c>
      <c r="E1359" s="59">
        <v>0</v>
      </c>
      <c r="F1359" s="59">
        <v>0</v>
      </c>
      <c r="G1359" s="59">
        <v>0</v>
      </c>
      <c r="H1359" s="59">
        <v>964299</v>
      </c>
      <c r="I1359" s="59">
        <v>-880791</v>
      </c>
      <c r="J1359" s="59">
        <v>83508</v>
      </c>
      <c r="K1359" s="59">
        <v>14205</v>
      </c>
      <c r="L1359" s="59">
        <v>-14205</v>
      </c>
      <c r="M1359" s="59">
        <v>0</v>
      </c>
      <c r="N1359" s="59">
        <v>83508</v>
      </c>
    </row>
    <row r="1360" spans="1:14" ht="15" x14ac:dyDescent="0.3">
      <c r="A1360" s="53" t="s">
        <v>233</v>
      </c>
      <c r="B1360" s="53" t="s">
        <v>44</v>
      </c>
      <c r="C1360" s="59">
        <v>1060515</v>
      </c>
      <c r="D1360" s="59">
        <v>-4511</v>
      </c>
      <c r="E1360" s="59">
        <v>0</v>
      </c>
      <c r="F1360" s="59">
        <v>0</v>
      </c>
      <c r="G1360" s="59">
        <v>0</v>
      </c>
      <c r="H1360" s="59">
        <v>1056004</v>
      </c>
      <c r="I1360" s="59">
        <v>-948908</v>
      </c>
      <c r="J1360" s="59">
        <v>107096</v>
      </c>
      <c r="K1360" s="59">
        <v>0</v>
      </c>
      <c r="L1360" s="59">
        <v>0</v>
      </c>
      <c r="M1360" s="59">
        <v>0</v>
      </c>
      <c r="N1360" s="59">
        <v>107096</v>
      </c>
    </row>
    <row r="1361" spans="1:14" ht="15" x14ac:dyDescent="0.3">
      <c r="A1361" s="53" t="s">
        <v>233</v>
      </c>
      <c r="B1361" s="53" t="s">
        <v>45</v>
      </c>
      <c r="C1361" s="59">
        <v>1079490</v>
      </c>
      <c r="D1361" s="59">
        <v>-22929</v>
      </c>
      <c r="E1361" s="59">
        <v>0</v>
      </c>
      <c r="F1361" s="59">
        <v>0</v>
      </c>
      <c r="G1361" s="59">
        <v>0</v>
      </c>
      <c r="H1361" s="59">
        <v>1056561</v>
      </c>
      <c r="I1361" s="59">
        <v>-1000245</v>
      </c>
      <c r="J1361" s="59">
        <v>56316</v>
      </c>
      <c r="K1361" s="59">
        <v>0</v>
      </c>
      <c r="L1361" s="59">
        <v>0</v>
      </c>
      <c r="M1361" s="59">
        <v>0</v>
      </c>
      <c r="N1361" s="59">
        <v>56316</v>
      </c>
    </row>
    <row r="1362" spans="1:14" ht="15" x14ac:dyDescent="0.3">
      <c r="A1362" s="53" t="s">
        <v>233</v>
      </c>
      <c r="B1362" s="53" t="s">
        <v>46</v>
      </c>
      <c r="C1362" s="59">
        <v>1120920</v>
      </c>
      <c r="D1362" s="59">
        <v>-8046</v>
      </c>
      <c r="E1362" s="59">
        <v>0</v>
      </c>
      <c r="F1362" s="59">
        <v>0</v>
      </c>
      <c r="G1362" s="59">
        <v>0</v>
      </c>
      <c r="H1362" s="59">
        <v>1112874</v>
      </c>
      <c r="I1362" s="59">
        <v>-1107374</v>
      </c>
      <c r="J1362" s="59">
        <v>5500</v>
      </c>
      <c r="K1362" s="59">
        <v>0</v>
      </c>
      <c r="L1362" s="59">
        <v>0</v>
      </c>
      <c r="M1362" s="59">
        <v>0</v>
      </c>
      <c r="N1362" s="59">
        <v>5500</v>
      </c>
    </row>
    <row r="1363" spans="1:14" ht="15" x14ac:dyDescent="0.3">
      <c r="A1363" s="53" t="s">
        <v>233</v>
      </c>
      <c r="B1363" s="53" t="s">
        <v>47</v>
      </c>
      <c r="C1363" s="59">
        <v>1465283</v>
      </c>
      <c r="D1363" s="59">
        <v>-31023</v>
      </c>
      <c r="E1363" s="59">
        <v>0</v>
      </c>
      <c r="F1363" s="59">
        <v>0</v>
      </c>
      <c r="G1363" s="59">
        <v>0</v>
      </c>
      <c r="H1363" s="59">
        <v>1434260</v>
      </c>
      <c r="I1363" s="59">
        <v>-1415123</v>
      </c>
      <c r="J1363" s="59">
        <v>19137</v>
      </c>
      <c r="K1363" s="59">
        <v>0</v>
      </c>
      <c r="L1363" s="59">
        <v>0</v>
      </c>
      <c r="M1363" s="59">
        <v>0</v>
      </c>
      <c r="N1363" s="59">
        <v>19137</v>
      </c>
    </row>
    <row r="1364" spans="1:14" ht="15" x14ac:dyDescent="0.3">
      <c r="A1364" s="53" t="s">
        <v>233</v>
      </c>
      <c r="B1364" s="53" t="s">
        <v>48</v>
      </c>
      <c r="C1364" s="59">
        <v>2114967</v>
      </c>
      <c r="D1364" s="59">
        <v>-586182</v>
      </c>
      <c r="E1364" s="59">
        <v>0</v>
      </c>
      <c r="F1364" s="59">
        <v>0</v>
      </c>
      <c r="G1364" s="59">
        <v>0</v>
      </c>
      <c r="H1364" s="59">
        <v>1528785</v>
      </c>
      <c r="I1364" s="59">
        <v>-1526694</v>
      </c>
      <c r="J1364" s="59">
        <v>2091</v>
      </c>
      <c r="K1364" s="59">
        <v>548259</v>
      </c>
      <c r="L1364" s="59">
        <v>-548259</v>
      </c>
      <c r="M1364" s="59">
        <v>0</v>
      </c>
      <c r="N1364" s="59">
        <v>2091</v>
      </c>
    </row>
    <row r="1365" spans="1:14" ht="15" x14ac:dyDescent="0.3">
      <c r="A1365" s="53" t="s">
        <v>233</v>
      </c>
      <c r="B1365" s="53" t="s">
        <v>49</v>
      </c>
      <c r="C1365" s="59">
        <v>1354890</v>
      </c>
      <c r="D1365" s="59">
        <v>-258037</v>
      </c>
      <c r="E1365" s="59">
        <v>0</v>
      </c>
      <c r="F1365" s="59">
        <v>0</v>
      </c>
      <c r="G1365" s="59">
        <v>0</v>
      </c>
      <c r="H1365" s="59">
        <v>1096853</v>
      </c>
      <c r="I1365" s="59">
        <v>-1096545</v>
      </c>
      <c r="J1365" s="59">
        <v>308</v>
      </c>
      <c r="K1365" s="59">
        <v>780671</v>
      </c>
      <c r="L1365" s="59">
        <v>-780671</v>
      </c>
      <c r="M1365" s="59">
        <v>0</v>
      </c>
      <c r="N1365" s="59">
        <v>308</v>
      </c>
    </row>
    <row r="1366" spans="1:14" ht="15" x14ac:dyDescent="0.3">
      <c r="A1366" s="53" t="s">
        <v>233</v>
      </c>
      <c r="B1366" s="53" t="s">
        <v>50</v>
      </c>
      <c r="C1366" s="59">
        <v>1758404</v>
      </c>
      <c r="D1366" s="59">
        <v>-469374</v>
      </c>
      <c r="E1366" s="59">
        <v>0</v>
      </c>
      <c r="F1366" s="59">
        <v>0</v>
      </c>
      <c r="G1366" s="59">
        <v>0</v>
      </c>
      <c r="H1366" s="59">
        <v>1289030</v>
      </c>
      <c r="I1366" s="59">
        <v>-1289030</v>
      </c>
      <c r="J1366" s="59">
        <v>0</v>
      </c>
      <c r="K1366" s="59">
        <v>633360</v>
      </c>
      <c r="L1366" s="59">
        <v>-633360</v>
      </c>
      <c r="M1366" s="59">
        <v>0</v>
      </c>
      <c r="N1366" s="59">
        <v>0</v>
      </c>
    </row>
    <row r="1367" spans="1:14" ht="15" x14ac:dyDescent="0.3">
      <c r="A1367" s="53" t="s">
        <v>233</v>
      </c>
      <c r="B1367" s="53" t="s">
        <v>51</v>
      </c>
      <c r="C1367" s="59">
        <v>1566619</v>
      </c>
      <c r="D1367" s="59">
        <v>-1894</v>
      </c>
      <c r="E1367" s="59">
        <v>0</v>
      </c>
      <c r="F1367" s="59">
        <v>0</v>
      </c>
      <c r="G1367" s="59">
        <v>0</v>
      </c>
      <c r="H1367" s="59">
        <v>1564725</v>
      </c>
      <c r="I1367" s="59">
        <v>-1564725</v>
      </c>
      <c r="J1367" s="59">
        <v>0</v>
      </c>
      <c r="K1367" s="59">
        <v>332963</v>
      </c>
      <c r="L1367" s="59">
        <v>-332963</v>
      </c>
      <c r="M1367" s="59">
        <v>0</v>
      </c>
      <c r="N1367" s="59">
        <v>0</v>
      </c>
    </row>
    <row r="1368" spans="1:14" ht="15" x14ac:dyDescent="0.3">
      <c r="A1368" s="53" t="s">
        <v>233</v>
      </c>
      <c r="B1368" s="53" t="s">
        <v>52</v>
      </c>
      <c r="C1368" s="59">
        <v>1126960</v>
      </c>
      <c r="D1368" s="59">
        <v>-42268</v>
      </c>
      <c r="E1368" s="59">
        <v>0</v>
      </c>
      <c r="F1368" s="59">
        <v>0</v>
      </c>
      <c r="G1368" s="59">
        <v>0</v>
      </c>
      <c r="H1368" s="59">
        <v>1084692</v>
      </c>
      <c r="I1368" s="59">
        <v>-1084692</v>
      </c>
      <c r="J1368" s="59">
        <v>0</v>
      </c>
      <c r="K1368" s="59">
        <v>569409</v>
      </c>
      <c r="L1368" s="59">
        <v>-569409</v>
      </c>
      <c r="M1368" s="59">
        <v>0</v>
      </c>
      <c r="N1368" s="59">
        <v>0</v>
      </c>
    </row>
    <row r="1369" spans="1:14" ht="15" x14ac:dyDescent="0.3">
      <c r="A1369" s="53" t="s">
        <v>233</v>
      </c>
      <c r="B1369" s="53" t="s">
        <v>53</v>
      </c>
      <c r="C1369" s="59">
        <v>1435024</v>
      </c>
      <c r="D1369" s="59">
        <v>-966092</v>
      </c>
      <c r="E1369" s="59">
        <v>0</v>
      </c>
      <c r="F1369" s="59">
        <v>0</v>
      </c>
      <c r="G1369" s="59">
        <v>0</v>
      </c>
      <c r="H1369" s="59">
        <v>468932</v>
      </c>
      <c r="I1369" s="59">
        <v>-468932</v>
      </c>
      <c r="J1369" s="59">
        <v>0</v>
      </c>
      <c r="K1369" s="59">
        <v>1264497</v>
      </c>
      <c r="L1369" s="59">
        <v>-1264497</v>
      </c>
      <c r="M1369" s="59">
        <v>0</v>
      </c>
      <c r="N1369" s="59">
        <v>0</v>
      </c>
    </row>
    <row r="1370" spans="1:14" ht="15" x14ac:dyDescent="0.3">
      <c r="A1370" s="53" t="s">
        <v>233</v>
      </c>
      <c r="B1370" s="53" t="s">
        <v>54</v>
      </c>
      <c r="C1370" s="59">
        <v>1390559</v>
      </c>
      <c r="D1370" s="59">
        <v>-947406</v>
      </c>
      <c r="E1370" s="59">
        <v>0</v>
      </c>
      <c r="F1370" s="59">
        <v>0</v>
      </c>
      <c r="G1370" s="59">
        <v>0</v>
      </c>
      <c r="H1370" s="59">
        <v>443153</v>
      </c>
      <c r="I1370" s="59">
        <v>-443153</v>
      </c>
      <c r="J1370" s="59">
        <v>0</v>
      </c>
      <c r="K1370" s="59">
        <v>1298735</v>
      </c>
      <c r="L1370" s="59">
        <v>-1298735</v>
      </c>
      <c r="M1370" s="59">
        <v>0</v>
      </c>
      <c r="N1370" s="59">
        <v>0</v>
      </c>
    </row>
    <row r="1371" spans="1:14" ht="15" x14ac:dyDescent="0.3">
      <c r="A1371" s="53" t="s">
        <v>233</v>
      </c>
      <c r="B1371" s="53" t="s">
        <v>55</v>
      </c>
      <c r="C1371" s="59">
        <v>1286947</v>
      </c>
      <c r="D1371" s="59">
        <v>-679338</v>
      </c>
      <c r="E1371" s="59">
        <v>0</v>
      </c>
      <c r="F1371" s="59">
        <v>0</v>
      </c>
      <c r="G1371" s="59">
        <v>0</v>
      </c>
      <c r="H1371" s="59">
        <v>607609</v>
      </c>
      <c r="I1371" s="59">
        <v>-607609</v>
      </c>
      <c r="J1371" s="59">
        <v>0</v>
      </c>
      <c r="K1371" s="59">
        <v>855675</v>
      </c>
      <c r="L1371" s="59">
        <v>-855675</v>
      </c>
      <c r="M1371" s="59">
        <v>0</v>
      </c>
      <c r="N1371" s="59">
        <v>0</v>
      </c>
    </row>
    <row r="1372" spans="1:14" ht="15" x14ac:dyDescent="0.3">
      <c r="A1372" s="53" t="s">
        <v>233</v>
      </c>
      <c r="B1372" s="53" t="s">
        <v>56</v>
      </c>
      <c r="C1372" s="59">
        <v>1826959</v>
      </c>
      <c r="D1372" s="59">
        <v>-985368</v>
      </c>
      <c r="E1372" s="59">
        <v>0</v>
      </c>
      <c r="F1372" s="59">
        <v>0</v>
      </c>
      <c r="G1372" s="59">
        <v>0</v>
      </c>
      <c r="H1372" s="59">
        <v>841591</v>
      </c>
      <c r="I1372" s="59">
        <v>-841591</v>
      </c>
      <c r="J1372" s="59">
        <v>0</v>
      </c>
      <c r="K1372" s="59">
        <v>238858</v>
      </c>
      <c r="L1372" s="59">
        <v>-238858</v>
      </c>
      <c r="M1372" s="59">
        <v>0</v>
      </c>
      <c r="N1372" s="59">
        <v>0</v>
      </c>
    </row>
    <row r="1373" spans="1:14" ht="15" x14ac:dyDescent="0.3">
      <c r="A1373" s="53" t="s">
        <v>233</v>
      </c>
      <c r="B1373" s="53" t="s">
        <v>57</v>
      </c>
      <c r="C1373" s="59">
        <v>862590</v>
      </c>
      <c r="D1373" s="59">
        <v>-333564</v>
      </c>
      <c r="E1373" s="59">
        <v>0</v>
      </c>
      <c r="F1373" s="59">
        <v>0</v>
      </c>
      <c r="G1373" s="59">
        <v>0</v>
      </c>
      <c r="H1373" s="59">
        <v>529026</v>
      </c>
      <c r="I1373" s="59">
        <v>-529026</v>
      </c>
      <c r="J1373" s="59">
        <v>0</v>
      </c>
      <c r="K1373" s="59">
        <v>158916</v>
      </c>
      <c r="L1373" s="59">
        <v>-158916</v>
      </c>
      <c r="M1373" s="59">
        <v>0</v>
      </c>
      <c r="N1373" s="59">
        <v>0</v>
      </c>
    </row>
    <row r="1374" spans="1:14" ht="15" x14ac:dyDescent="0.3">
      <c r="A1374" s="53" t="s">
        <v>233</v>
      </c>
      <c r="B1374" s="53" t="s">
        <v>58</v>
      </c>
      <c r="C1374" s="59">
        <v>1200217.05</v>
      </c>
      <c r="D1374" s="59">
        <v>-634540.05000000005</v>
      </c>
      <c r="E1374" s="59">
        <v>0</v>
      </c>
      <c r="F1374" s="59">
        <v>0</v>
      </c>
      <c r="G1374" s="59">
        <v>0</v>
      </c>
      <c r="H1374" s="59">
        <v>565677</v>
      </c>
      <c r="I1374" s="59">
        <v>-565677</v>
      </c>
      <c r="J1374" s="59">
        <v>0</v>
      </c>
      <c r="K1374" s="59">
        <v>0</v>
      </c>
      <c r="L1374" s="59">
        <v>0</v>
      </c>
      <c r="M1374" s="59">
        <v>0</v>
      </c>
      <c r="N1374" s="59">
        <v>0</v>
      </c>
    </row>
    <row r="1375" spans="1:14" ht="15" x14ac:dyDescent="0.3">
      <c r="A1375" s="53" t="s">
        <v>233</v>
      </c>
      <c r="B1375" s="53" t="s">
        <v>59</v>
      </c>
      <c r="C1375" s="59">
        <v>638897.42999999993</v>
      </c>
      <c r="D1375" s="59">
        <v>-331486.43</v>
      </c>
      <c r="E1375" s="59">
        <v>0</v>
      </c>
      <c r="F1375" s="59">
        <v>0</v>
      </c>
      <c r="G1375" s="59">
        <v>0</v>
      </c>
      <c r="H1375" s="59">
        <v>307411</v>
      </c>
      <c r="I1375" s="59">
        <v>-307411</v>
      </c>
      <c r="J1375" s="59">
        <v>0</v>
      </c>
      <c r="K1375" s="59">
        <v>0</v>
      </c>
      <c r="L1375" s="59">
        <v>0</v>
      </c>
      <c r="M1375" s="59">
        <v>0</v>
      </c>
      <c r="N1375" s="59">
        <v>0</v>
      </c>
    </row>
    <row r="1376" spans="1:14" ht="15" x14ac:dyDescent="0.3">
      <c r="A1376" s="53" t="s">
        <v>233</v>
      </c>
      <c r="B1376" s="53" t="s">
        <v>60</v>
      </c>
      <c r="C1376" s="59">
        <v>623018</v>
      </c>
      <c r="D1376" s="59">
        <v>-364064</v>
      </c>
      <c r="E1376" s="59">
        <v>0</v>
      </c>
      <c r="F1376" s="59">
        <v>0</v>
      </c>
      <c r="G1376" s="59">
        <v>0</v>
      </c>
      <c r="H1376" s="59">
        <v>258954</v>
      </c>
      <c r="I1376" s="59">
        <v>-258954</v>
      </c>
      <c r="J1376" s="59">
        <v>0</v>
      </c>
      <c r="K1376" s="59">
        <v>0</v>
      </c>
      <c r="L1376" s="59">
        <v>0</v>
      </c>
      <c r="M1376" s="59">
        <v>0</v>
      </c>
      <c r="N1376" s="59">
        <v>0</v>
      </c>
    </row>
    <row r="1377" spans="1:14" ht="15" x14ac:dyDescent="0.3">
      <c r="A1377" s="53" t="s">
        <v>233</v>
      </c>
      <c r="B1377" s="53" t="s">
        <v>89</v>
      </c>
      <c r="C1377" s="59">
        <v>597165</v>
      </c>
      <c r="D1377" s="59">
        <v>-326271</v>
      </c>
      <c r="E1377" s="59">
        <v>0</v>
      </c>
      <c r="F1377" s="59">
        <v>0</v>
      </c>
      <c r="G1377" s="59">
        <v>0</v>
      </c>
      <c r="H1377" s="59">
        <v>270894</v>
      </c>
      <c r="I1377" s="59">
        <v>-270894</v>
      </c>
      <c r="J1377" s="59">
        <v>0</v>
      </c>
      <c r="K1377" s="59">
        <v>0</v>
      </c>
      <c r="L1377" s="59">
        <v>0</v>
      </c>
      <c r="M1377" s="59">
        <v>0</v>
      </c>
      <c r="N1377" s="59">
        <v>0</v>
      </c>
    </row>
    <row r="1378" spans="1:14" ht="15" x14ac:dyDescent="0.3">
      <c r="A1378" s="53" t="s">
        <v>233</v>
      </c>
      <c r="B1378" s="53" t="s">
        <v>80</v>
      </c>
      <c r="C1378" s="59">
        <v>1004426</v>
      </c>
      <c r="D1378" s="59">
        <v>-277422</v>
      </c>
      <c r="E1378" s="59">
        <v>0</v>
      </c>
      <c r="F1378" s="59">
        <v>0</v>
      </c>
      <c r="G1378" s="59">
        <v>0</v>
      </c>
      <c r="H1378" s="59">
        <v>727004</v>
      </c>
      <c r="I1378" s="59">
        <v>-727004</v>
      </c>
      <c r="J1378" s="59">
        <v>0</v>
      </c>
      <c r="K1378" s="59">
        <v>0</v>
      </c>
      <c r="L1378" s="59">
        <v>0</v>
      </c>
      <c r="M1378" s="59">
        <v>0</v>
      </c>
      <c r="N1378" s="59">
        <v>0</v>
      </c>
    </row>
    <row r="1379" spans="1:14" ht="15" x14ac:dyDescent="0.3">
      <c r="A1379" s="53" t="s">
        <v>233</v>
      </c>
      <c r="B1379" s="53" t="s">
        <v>81</v>
      </c>
      <c r="C1379" s="59">
        <v>306334</v>
      </c>
      <c r="D1379" s="59">
        <v>-28288</v>
      </c>
      <c r="E1379" s="59">
        <v>0</v>
      </c>
      <c r="F1379" s="59">
        <v>0</v>
      </c>
      <c r="G1379" s="59">
        <v>0</v>
      </c>
      <c r="H1379" s="59">
        <v>278046</v>
      </c>
      <c r="I1379" s="59">
        <v>-278046</v>
      </c>
      <c r="J1379" s="59">
        <v>0</v>
      </c>
      <c r="K1379" s="59">
        <v>0</v>
      </c>
      <c r="L1379" s="59">
        <v>0</v>
      </c>
      <c r="M1379" s="59">
        <v>0</v>
      </c>
      <c r="N1379" s="59">
        <v>0</v>
      </c>
    </row>
    <row r="1380" spans="1:14" ht="15" x14ac:dyDescent="0.3">
      <c r="A1380" s="53" t="s">
        <v>233</v>
      </c>
      <c r="B1380" s="53" t="s">
        <v>118</v>
      </c>
      <c r="C1380" s="59">
        <v>269443</v>
      </c>
      <c r="D1380" s="59">
        <v>-51053</v>
      </c>
      <c r="E1380" s="59">
        <v>0</v>
      </c>
      <c r="F1380" s="59">
        <v>0</v>
      </c>
      <c r="G1380" s="59">
        <v>0</v>
      </c>
      <c r="H1380" s="59">
        <v>218390</v>
      </c>
      <c r="I1380" s="59">
        <v>-218390</v>
      </c>
      <c r="J1380" s="59">
        <v>0</v>
      </c>
      <c r="K1380" s="59">
        <v>0</v>
      </c>
      <c r="L1380" s="59">
        <v>0</v>
      </c>
      <c r="M1380" s="59">
        <v>0</v>
      </c>
      <c r="N1380" s="59">
        <v>0</v>
      </c>
    </row>
    <row r="1381" spans="1:14" ht="15" x14ac:dyDescent="0.3">
      <c r="A1381" s="53" t="s">
        <v>233</v>
      </c>
      <c r="B1381" s="53" t="s">
        <v>151</v>
      </c>
      <c r="C1381" s="59">
        <v>87208</v>
      </c>
      <c r="D1381" s="59">
        <v>0</v>
      </c>
      <c r="E1381" s="59">
        <v>0</v>
      </c>
      <c r="F1381" s="59">
        <v>0</v>
      </c>
      <c r="G1381" s="59">
        <v>0</v>
      </c>
      <c r="H1381" s="59">
        <v>87208</v>
      </c>
      <c r="I1381" s="59">
        <v>-87208</v>
      </c>
      <c r="J1381" s="59">
        <v>0</v>
      </c>
      <c r="K1381" s="59">
        <v>0</v>
      </c>
      <c r="L1381" s="59">
        <v>0</v>
      </c>
      <c r="M1381" s="59">
        <v>0</v>
      </c>
      <c r="N1381" s="59">
        <v>0</v>
      </c>
    </row>
    <row r="1382" spans="1:14" ht="15" x14ac:dyDescent="0.3">
      <c r="A1382" s="53" t="s">
        <v>232</v>
      </c>
      <c r="B1382" s="53" t="s">
        <v>382</v>
      </c>
      <c r="C1382" s="59">
        <v>1085</v>
      </c>
      <c r="D1382" s="59">
        <v>0</v>
      </c>
      <c r="E1382" s="59">
        <v>0</v>
      </c>
      <c r="F1382" s="59">
        <v>0</v>
      </c>
      <c r="G1382" s="59">
        <v>0</v>
      </c>
      <c r="H1382" s="59">
        <v>1085</v>
      </c>
      <c r="I1382" s="59">
        <v>0</v>
      </c>
      <c r="J1382" s="59">
        <v>1085</v>
      </c>
      <c r="K1382" s="59">
        <v>0</v>
      </c>
      <c r="L1382" s="59">
        <v>0</v>
      </c>
      <c r="M1382" s="59">
        <v>0</v>
      </c>
      <c r="N1382" s="59">
        <v>1085</v>
      </c>
    </row>
    <row r="1383" spans="1:14" ht="15" x14ac:dyDescent="0.3">
      <c r="A1383" s="53" t="s">
        <v>232</v>
      </c>
      <c r="B1383" s="53" t="s">
        <v>363</v>
      </c>
      <c r="C1383" s="59">
        <v>3199</v>
      </c>
      <c r="D1383" s="59">
        <v>0</v>
      </c>
      <c r="E1383" s="59">
        <v>0</v>
      </c>
      <c r="F1383" s="59">
        <v>0</v>
      </c>
      <c r="G1383" s="59">
        <v>0</v>
      </c>
      <c r="H1383" s="59">
        <v>3199</v>
      </c>
      <c r="I1383" s="59">
        <v>-1000</v>
      </c>
      <c r="J1383" s="59">
        <v>2199</v>
      </c>
      <c r="K1383" s="59">
        <v>0</v>
      </c>
      <c r="L1383" s="59">
        <v>0</v>
      </c>
      <c r="M1383" s="59">
        <v>0</v>
      </c>
      <c r="N1383" s="59">
        <v>2199</v>
      </c>
    </row>
    <row r="1384" spans="1:14" ht="15" x14ac:dyDescent="0.3">
      <c r="A1384" s="53" t="s">
        <v>232</v>
      </c>
      <c r="B1384" s="53" t="s">
        <v>361</v>
      </c>
      <c r="C1384" s="59">
        <v>4940</v>
      </c>
      <c r="D1384" s="59">
        <v>0</v>
      </c>
      <c r="E1384" s="59">
        <v>0</v>
      </c>
      <c r="F1384" s="59">
        <v>0</v>
      </c>
      <c r="G1384" s="59">
        <v>0</v>
      </c>
      <c r="H1384" s="59">
        <v>4940</v>
      </c>
      <c r="I1384" s="59">
        <v>-1000</v>
      </c>
      <c r="J1384" s="59">
        <v>3940</v>
      </c>
      <c r="K1384" s="59">
        <v>0</v>
      </c>
      <c r="L1384" s="59">
        <v>0</v>
      </c>
      <c r="M1384" s="59">
        <v>0</v>
      </c>
      <c r="N1384" s="59">
        <v>3940</v>
      </c>
    </row>
    <row r="1385" spans="1:14" ht="15" x14ac:dyDescent="0.3">
      <c r="A1385" s="53" t="s">
        <v>232</v>
      </c>
      <c r="B1385" s="53" t="s">
        <v>355</v>
      </c>
      <c r="C1385" s="59">
        <v>6401</v>
      </c>
      <c r="D1385" s="59">
        <v>0</v>
      </c>
      <c r="E1385" s="59">
        <v>0</v>
      </c>
      <c r="F1385" s="59">
        <v>0</v>
      </c>
      <c r="G1385" s="59">
        <v>0</v>
      </c>
      <c r="H1385" s="59">
        <v>6401</v>
      </c>
      <c r="I1385" s="59">
        <v>-1000</v>
      </c>
      <c r="J1385" s="59">
        <v>5401</v>
      </c>
      <c r="K1385" s="59">
        <v>0</v>
      </c>
      <c r="L1385" s="59">
        <v>0</v>
      </c>
      <c r="M1385" s="59">
        <v>0</v>
      </c>
      <c r="N1385" s="59">
        <v>5401</v>
      </c>
    </row>
    <row r="1386" spans="1:14" ht="15" x14ac:dyDescent="0.3">
      <c r="A1386" s="53" t="s">
        <v>232</v>
      </c>
      <c r="B1386" s="53" t="s">
        <v>64</v>
      </c>
      <c r="C1386" s="59">
        <v>11486</v>
      </c>
      <c r="D1386" s="59">
        <v>0</v>
      </c>
      <c r="E1386" s="59">
        <v>0</v>
      </c>
      <c r="F1386" s="59">
        <v>0</v>
      </c>
      <c r="G1386" s="59">
        <v>0</v>
      </c>
      <c r="H1386" s="59">
        <v>11486</v>
      </c>
      <c r="I1386" s="59">
        <v>-1000</v>
      </c>
      <c r="J1386" s="59">
        <v>10486</v>
      </c>
      <c r="K1386" s="59">
        <v>0</v>
      </c>
      <c r="L1386" s="59">
        <v>0</v>
      </c>
      <c r="M1386" s="59">
        <v>0</v>
      </c>
      <c r="N1386" s="59">
        <v>10486</v>
      </c>
    </row>
    <row r="1387" spans="1:14" ht="15" x14ac:dyDescent="0.3">
      <c r="A1387" s="53" t="s">
        <v>232</v>
      </c>
      <c r="B1387" s="53" t="s">
        <v>65</v>
      </c>
      <c r="C1387" s="59">
        <v>15251</v>
      </c>
      <c r="D1387" s="59">
        <v>0</v>
      </c>
      <c r="E1387" s="59">
        <v>0</v>
      </c>
      <c r="F1387" s="59">
        <v>0</v>
      </c>
      <c r="G1387" s="59">
        <v>0</v>
      </c>
      <c r="H1387" s="59">
        <v>15251</v>
      </c>
      <c r="I1387" s="59">
        <v>-1000</v>
      </c>
      <c r="J1387" s="59">
        <v>14251</v>
      </c>
      <c r="K1387" s="59">
        <v>0</v>
      </c>
      <c r="L1387" s="59">
        <v>0</v>
      </c>
      <c r="M1387" s="59">
        <v>0</v>
      </c>
      <c r="N1387" s="59">
        <v>14251</v>
      </c>
    </row>
    <row r="1388" spans="1:14" ht="15" x14ac:dyDescent="0.3">
      <c r="A1388" s="53" t="s">
        <v>232</v>
      </c>
      <c r="B1388" s="53" t="s">
        <v>66</v>
      </c>
      <c r="C1388" s="59">
        <v>18422</v>
      </c>
      <c r="D1388" s="59">
        <v>-1701</v>
      </c>
      <c r="E1388" s="59">
        <v>0</v>
      </c>
      <c r="F1388" s="59">
        <v>0</v>
      </c>
      <c r="G1388" s="59">
        <v>0</v>
      </c>
      <c r="H1388" s="59">
        <v>16721</v>
      </c>
      <c r="I1388" s="59">
        <v>-1000</v>
      </c>
      <c r="J1388" s="59">
        <v>15721</v>
      </c>
      <c r="K1388" s="59">
        <v>0</v>
      </c>
      <c r="L1388" s="59">
        <v>0</v>
      </c>
      <c r="M1388" s="59">
        <v>0</v>
      </c>
      <c r="N1388" s="59">
        <v>15721</v>
      </c>
    </row>
    <row r="1389" spans="1:14" ht="15" x14ac:dyDescent="0.3">
      <c r="A1389" s="53" t="s">
        <v>232</v>
      </c>
      <c r="B1389" s="53" t="s">
        <v>38</v>
      </c>
      <c r="C1389" s="59">
        <v>18873</v>
      </c>
      <c r="D1389" s="59">
        <v>0</v>
      </c>
      <c r="E1389" s="59">
        <v>0</v>
      </c>
      <c r="F1389" s="59">
        <v>0</v>
      </c>
      <c r="G1389" s="59">
        <v>0</v>
      </c>
      <c r="H1389" s="59">
        <v>18873</v>
      </c>
      <c r="I1389" s="59">
        <v>-3510</v>
      </c>
      <c r="J1389" s="59">
        <v>15363</v>
      </c>
      <c r="K1389" s="59">
        <v>0</v>
      </c>
      <c r="L1389" s="59">
        <v>0</v>
      </c>
      <c r="M1389" s="59">
        <v>0</v>
      </c>
      <c r="N1389" s="59">
        <v>15363</v>
      </c>
    </row>
    <row r="1390" spans="1:14" ht="15" x14ac:dyDescent="0.3">
      <c r="A1390" s="53" t="s">
        <v>232</v>
      </c>
      <c r="B1390" s="53" t="s">
        <v>67</v>
      </c>
      <c r="C1390" s="59">
        <v>32551</v>
      </c>
      <c r="D1390" s="59">
        <v>-1438</v>
      </c>
      <c r="E1390" s="59">
        <v>0</v>
      </c>
      <c r="F1390" s="59">
        <v>0</v>
      </c>
      <c r="G1390" s="59">
        <v>0</v>
      </c>
      <c r="H1390" s="59">
        <v>31113</v>
      </c>
      <c r="I1390" s="59">
        <v>-7778</v>
      </c>
      <c r="J1390" s="59">
        <v>23335</v>
      </c>
      <c r="K1390" s="59">
        <v>0</v>
      </c>
      <c r="L1390" s="59">
        <v>0</v>
      </c>
      <c r="M1390" s="59">
        <v>0</v>
      </c>
      <c r="N1390" s="59">
        <v>23335</v>
      </c>
    </row>
    <row r="1391" spans="1:14" ht="15" x14ac:dyDescent="0.3">
      <c r="A1391" s="53" t="s">
        <v>232</v>
      </c>
      <c r="B1391" s="53" t="s">
        <v>68</v>
      </c>
      <c r="C1391" s="59">
        <v>109844</v>
      </c>
      <c r="D1391" s="59">
        <v>-3220</v>
      </c>
      <c r="E1391" s="59">
        <v>0</v>
      </c>
      <c r="F1391" s="59">
        <v>0</v>
      </c>
      <c r="G1391" s="59">
        <v>0</v>
      </c>
      <c r="H1391" s="59">
        <v>106624</v>
      </c>
      <c r="I1391" s="59">
        <v>-28148</v>
      </c>
      <c r="J1391" s="59">
        <v>78476</v>
      </c>
      <c r="K1391" s="59">
        <v>0</v>
      </c>
      <c r="L1391" s="59">
        <v>0</v>
      </c>
      <c r="M1391" s="59">
        <v>0</v>
      </c>
      <c r="N1391" s="59">
        <v>78476</v>
      </c>
    </row>
    <row r="1392" spans="1:14" ht="15" x14ac:dyDescent="0.3">
      <c r="A1392" s="53" t="s">
        <v>232</v>
      </c>
      <c r="B1392" s="53" t="s">
        <v>69</v>
      </c>
      <c r="C1392" s="59">
        <v>161737</v>
      </c>
      <c r="D1392" s="59">
        <v>-2669</v>
      </c>
      <c r="E1392" s="59">
        <v>0</v>
      </c>
      <c r="F1392" s="59">
        <v>0</v>
      </c>
      <c r="G1392" s="59">
        <v>0</v>
      </c>
      <c r="H1392" s="59">
        <v>159068</v>
      </c>
      <c r="I1392" s="59">
        <v>-55602</v>
      </c>
      <c r="J1392" s="59">
        <v>103466</v>
      </c>
      <c r="K1392" s="59">
        <v>0</v>
      </c>
      <c r="L1392" s="59">
        <v>0</v>
      </c>
      <c r="M1392" s="59">
        <v>0</v>
      </c>
      <c r="N1392" s="59">
        <v>103466</v>
      </c>
    </row>
    <row r="1393" spans="1:14" ht="15" x14ac:dyDescent="0.3">
      <c r="A1393" s="53" t="s">
        <v>232</v>
      </c>
      <c r="B1393" s="53" t="s">
        <v>70</v>
      </c>
      <c r="C1393" s="59">
        <v>497865</v>
      </c>
      <c r="D1393" s="59">
        <v>-16491</v>
      </c>
      <c r="E1393" s="59">
        <v>0</v>
      </c>
      <c r="F1393" s="59">
        <v>0</v>
      </c>
      <c r="G1393" s="59">
        <v>0</v>
      </c>
      <c r="H1393" s="59">
        <v>481374</v>
      </c>
      <c r="I1393" s="59">
        <v>-297786</v>
      </c>
      <c r="J1393" s="59">
        <v>183588</v>
      </c>
      <c r="K1393" s="59">
        <v>0</v>
      </c>
      <c r="L1393" s="59">
        <v>0</v>
      </c>
      <c r="M1393" s="59">
        <v>0</v>
      </c>
      <c r="N1393" s="59">
        <v>183588</v>
      </c>
    </row>
    <row r="1394" spans="1:14" ht="15" x14ac:dyDescent="0.3">
      <c r="A1394" s="53" t="s">
        <v>232</v>
      </c>
      <c r="B1394" s="53" t="s">
        <v>71</v>
      </c>
      <c r="C1394" s="59">
        <v>2311869</v>
      </c>
      <c r="D1394" s="59">
        <v>-13718</v>
      </c>
      <c r="E1394" s="59">
        <v>0</v>
      </c>
      <c r="F1394" s="59">
        <v>0</v>
      </c>
      <c r="G1394" s="59">
        <v>0</v>
      </c>
      <c r="H1394" s="59">
        <v>2298151</v>
      </c>
      <c r="I1394" s="59">
        <v>-1836916</v>
      </c>
      <c r="J1394" s="59">
        <v>461235</v>
      </c>
      <c r="K1394" s="59">
        <v>0</v>
      </c>
      <c r="L1394" s="59">
        <v>0</v>
      </c>
      <c r="M1394" s="59">
        <v>0</v>
      </c>
      <c r="N1394" s="59">
        <v>461235</v>
      </c>
    </row>
    <row r="1395" spans="1:14" ht="15" x14ac:dyDescent="0.3">
      <c r="A1395" s="53" t="s">
        <v>232</v>
      </c>
      <c r="B1395" s="53" t="s">
        <v>39</v>
      </c>
      <c r="C1395" s="59">
        <v>2700473</v>
      </c>
      <c r="D1395" s="59">
        <v>-10258</v>
      </c>
      <c r="E1395" s="59">
        <v>0</v>
      </c>
      <c r="F1395" s="59">
        <v>0</v>
      </c>
      <c r="G1395" s="59">
        <v>0</v>
      </c>
      <c r="H1395" s="59">
        <v>2690215</v>
      </c>
      <c r="I1395" s="59">
        <v>-2201763</v>
      </c>
      <c r="J1395" s="59">
        <v>488452</v>
      </c>
      <c r="K1395" s="59">
        <v>0</v>
      </c>
      <c r="L1395" s="59">
        <v>0</v>
      </c>
      <c r="M1395" s="59">
        <v>0</v>
      </c>
      <c r="N1395" s="59">
        <v>488452</v>
      </c>
    </row>
    <row r="1396" spans="1:14" ht="15" x14ac:dyDescent="0.3">
      <c r="A1396" s="53" t="s">
        <v>232</v>
      </c>
      <c r="B1396" s="53" t="s">
        <v>40</v>
      </c>
      <c r="C1396" s="59">
        <v>2445575</v>
      </c>
      <c r="D1396" s="59">
        <v>-87381</v>
      </c>
      <c r="E1396" s="59">
        <v>0</v>
      </c>
      <c r="F1396" s="59">
        <v>0</v>
      </c>
      <c r="G1396" s="59">
        <v>0</v>
      </c>
      <c r="H1396" s="59">
        <v>2358194</v>
      </c>
      <c r="I1396" s="59">
        <v>-2024268</v>
      </c>
      <c r="J1396" s="59">
        <v>333926</v>
      </c>
      <c r="K1396" s="59">
        <v>0</v>
      </c>
      <c r="L1396" s="59">
        <v>0</v>
      </c>
      <c r="M1396" s="59">
        <v>0</v>
      </c>
      <c r="N1396" s="59">
        <v>333926</v>
      </c>
    </row>
    <row r="1397" spans="1:14" ht="15" x14ac:dyDescent="0.3">
      <c r="A1397" s="53" t="s">
        <v>232</v>
      </c>
      <c r="B1397" s="53" t="s">
        <v>41</v>
      </c>
      <c r="C1397" s="59">
        <v>2163565</v>
      </c>
      <c r="D1397" s="59">
        <v>-11183</v>
      </c>
      <c r="E1397" s="59">
        <v>0</v>
      </c>
      <c r="F1397" s="59">
        <v>0</v>
      </c>
      <c r="G1397" s="59">
        <v>0</v>
      </c>
      <c r="H1397" s="59">
        <v>2152382</v>
      </c>
      <c r="I1397" s="59">
        <v>-1909924</v>
      </c>
      <c r="J1397" s="59">
        <v>242458</v>
      </c>
      <c r="K1397" s="59">
        <v>0</v>
      </c>
      <c r="L1397" s="59">
        <v>0</v>
      </c>
      <c r="M1397" s="59">
        <v>0</v>
      </c>
      <c r="N1397" s="59">
        <v>242458</v>
      </c>
    </row>
    <row r="1398" spans="1:14" ht="15" x14ac:dyDescent="0.3">
      <c r="A1398" s="53" t="s">
        <v>232</v>
      </c>
      <c r="B1398" s="53" t="s">
        <v>42</v>
      </c>
      <c r="C1398" s="59">
        <v>2201579</v>
      </c>
      <c r="D1398" s="59">
        <v>-7560</v>
      </c>
      <c r="E1398" s="59">
        <v>0</v>
      </c>
      <c r="F1398" s="59">
        <v>0</v>
      </c>
      <c r="G1398" s="59">
        <v>0</v>
      </c>
      <c r="H1398" s="59">
        <v>2194019</v>
      </c>
      <c r="I1398" s="59">
        <v>-1998085</v>
      </c>
      <c r="J1398" s="59">
        <v>195934</v>
      </c>
      <c r="K1398" s="59">
        <v>0</v>
      </c>
      <c r="L1398" s="59">
        <v>0</v>
      </c>
      <c r="M1398" s="59">
        <v>0</v>
      </c>
      <c r="N1398" s="59">
        <v>195934</v>
      </c>
    </row>
    <row r="1399" spans="1:14" ht="15" x14ac:dyDescent="0.3">
      <c r="A1399" s="53" t="s">
        <v>232</v>
      </c>
      <c r="B1399" s="53" t="s">
        <v>43</v>
      </c>
      <c r="C1399" s="59">
        <v>2205578</v>
      </c>
      <c r="D1399" s="59">
        <v>-8670</v>
      </c>
      <c r="E1399" s="59">
        <v>0</v>
      </c>
      <c r="F1399" s="59">
        <v>0</v>
      </c>
      <c r="G1399" s="59">
        <v>0</v>
      </c>
      <c r="H1399" s="59">
        <v>2196908</v>
      </c>
      <c r="I1399" s="59">
        <v>-2046608</v>
      </c>
      <c r="J1399" s="59">
        <v>150300</v>
      </c>
      <c r="K1399" s="59">
        <v>0</v>
      </c>
      <c r="L1399" s="59">
        <v>0</v>
      </c>
      <c r="M1399" s="59">
        <v>0</v>
      </c>
      <c r="N1399" s="59">
        <v>150300</v>
      </c>
    </row>
    <row r="1400" spans="1:14" ht="15" x14ac:dyDescent="0.3">
      <c r="A1400" s="53" t="s">
        <v>232</v>
      </c>
      <c r="B1400" s="53" t="s">
        <v>44</v>
      </c>
      <c r="C1400" s="59">
        <v>1918244</v>
      </c>
      <c r="D1400" s="59">
        <v>-95235</v>
      </c>
      <c r="E1400" s="59">
        <v>0</v>
      </c>
      <c r="F1400" s="59">
        <v>0</v>
      </c>
      <c r="G1400" s="59">
        <v>0</v>
      </c>
      <c r="H1400" s="59">
        <v>1823009</v>
      </c>
      <c r="I1400" s="59">
        <v>-1710342</v>
      </c>
      <c r="J1400" s="59">
        <v>112667</v>
      </c>
      <c r="K1400" s="59">
        <v>0</v>
      </c>
      <c r="L1400" s="59">
        <v>0</v>
      </c>
      <c r="M1400" s="59">
        <v>0</v>
      </c>
      <c r="N1400" s="59">
        <v>112667</v>
      </c>
    </row>
    <row r="1401" spans="1:14" ht="15" x14ac:dyDescent="0.3">
      <c r="A1401" s="53" t="s">
        <v>232</v>
      </c>
      <c r="B1401" s="53" t="s">
        <v>45</v>
      </c>
      <c r="C1401" s="59">
        <v>3404857</v>
      </c>
      <c r="D1401" s="59">
        <v>-15303</v>
      </c>
      <c r="E1401" s="59">
        <v>0</v>
      </c>
      <c r="F1401" s="59">
        <v>0</v>
      </c>
      <c r="G1401" s="59">
        <v>0</v>
      </c>
      <c r="H1401" s="59">
        <v>3389554</v>
      </c>
      <c r="I1401" s="59">
        <v>-3389554</v>
      </c>
      <c r="J1401" s="59">
        <v>0</v>
      </c>
      <c r="K1401" s="59">
        <v>93191</v>
      </c>
      <c r="L1401" s="59">
        <v>-1158</v>
      </c>
      <c r="M1401" s="59">
        <v>92033</v>
      </c>
      <c r="N1401" s="59">
        <v>-92033</v>
      </c>
    </row>
    <row r="1402" spans="1:14" ht="15" x14ac:dyDescent="0.3">
      <c r="A1402" s="53" t="s">
        <v>232</v>
      </c>
      <c r="B1402" s="53" t="s">
        <v>46</v>
      </c>
      <c r="C1402" s="59">
        <v>3877531</v>
      </c>
      <c r="D1402" s="59">
        <v>-14397</v>
      </c>
      <c r="E1402" s="59">
        <v>0</v>
      </c>
      <c r="F1402" s="59">
        <v>0</v>
      </c>
      <c r="G1402" s="59">
        <v>0</v>
      </c>
      <c r="H1402" s="59">
        <v>3863134</v>
      </c>
      <c r="I1402" s="59">
        <v>-3863134</v>
      </c>
      <c r="J1402" s="59">
        <v>0</v>
      </c>
      <c r="K1402" s="59">
        <v>69</v>
      </c>
      <c r="L1402" s="59">
        <v>-69</v>
      </c>
      <c r="M1402" s="59">
        <v>0</v>
      </c>
      <c r="N1402" s="59">
        <v>0</v>
      </c>
    </row>
    <row r="1403" spans="1:14" ht="15" x14ac:dyDescent="0.3">
      <c r="A1403" s="53" t="s">
        <v>232</v>
      </c>
      <c r="B1403" s="53" t="s">
        <v>47</v>
      </c>
      <c r="C1403" s="59">
        <v>4361708</v>
      </c>
      <c r="D1403" s="59">
        <v>-9562</v>
      </c>
      <c r="E1403" s="59">
        <v>0</v>
      </c>
      <c r="F1403" s="59">
        <v>0</v>
      </c>
      <c r="G1403" s="59">
        <v>0</v>
      </c>
      <c r="H1403" s="59">
        <v>4352146</v>
      </c>
      <c r="I1403" s="59">
        <v>-4352146</v>
      </c>
      <c r="J1403" s="59">
        <v>0</v>
      </c>
      <c r="K1403" s="59">
        <v>0</v>
      </c>
      <c r="L1403" s="59">
        <v>0</v>
      </c>
      <c r="M1403" s="59">
        <v>0</v>
      </c>
      <c r="N1403" s="59">
        <v>0</v>
      </c>
    </row>
    <row r="1404" spans="1:14" ht="15" x14ac:dyDescent="0.3">
      <c r="A1404" s="53" t="s">
        <v>232</v>
      </c>
      <c r="B1404" s="53" t="s">
        <v>48</v>
      </c>
      <c r="C1404" s="59">
        <v>4717344</v>
      </c>
      <c r="D1404" s="59">
        <v>-23291</v>
      </c>
      <c r="E1404" s="59">
        <v>0</v>
      </c>
      <c r="F1404" s="59">
        <v>0</v>
      </c>
      <c r="G1404" s="59">
        <v>0</v>
      </c>
      <c r="H1404" s="59">
        <v>4694053</v>
      </c>
      <c r="I1404" s="59">
        <v>-4694053</v>
      </c>
      <c r="J1404" s="59">
        <v>0</v>
      </c>
      <c r="K1404" s="59">
        <v>420875</v>
      </c>
      <c r="L1404" s="59">
        <v>-420292</v>
      </c>
      <c r="M1404" s="59">
        <v>583</v>
      </c>
      <c r="N1404" s="59">
        <v>-583</v>
      </c>
    </row>
    <row r="1405" spans="1:14" ht="15" x14ac:dyDescent="0.3">
      <c r="A1405" s="53" t="s">
        <v>232</v>
      </c>
      <c r="B1405" s="53" t="s">
        <v>49</v>
      </c>
      <c r="C1405" s="59">
        <v>3504909</v>
      </c>
      <c r="D1405" s="59">
        <v>-8554</v>
      </c>
      <c r="E1405" s="59">
        <v>0</v>
      </c>
      <c r="F1405" s="59">
        <v>0</v>
      </c>
      <c r="G1405" s="59">
        <v>0</v>
      </c>
      <c r="H1405" s="59">
        <v>3496355</v>
      </c>
      <c r="I1405" s="59">
        <v>-3496355</v>
      </c>
      <c r="J1405" s="59">
        <v>0</v>
      </c>
      <c r="K1405" s="59">
        <v>502743</v>
      </c>
      <c r="L1405" s="59">
        <v>-502743</v>
      </c>
      <c r="M1405" s="59">
        <v>0</v>
      </c>
      <c r="N1405" s="59">
        <v>0</v>
      </c>
    </row>
    <row r="1406" spans="1:14" ht="15" x14ac:dyDescent="0.3">
      <c r="A1406" s="53" t="s">
        <v>232</v>
      </c>
      <c r="B1406" s="53" t="s">
        <v>50</v>
      </c>
      <c r="C1406" s="59">
        <v>3225897</v>
      </c>
      <c r="D1406" s="59">
        <v>-7449</v>
      </c>
      <c r="E1406" s="59">
        <v>0</v>
      </c>
      <c r="F1406" s="59">
        <v>0</v>
      </c>
      <c r="G1406" s="59">
        <v>0</v>
      </c>
      <c r="H1406" s="59">
        <v>3218448</v>
      </c>
      <c r="I1406" s="59">
        <v>-3218448</v>
      </c>
      <c r="J1406" s="59">
        <v>0</v>
      </c>
      <c r="K1406" s="59">
        <v>54516</v>
      </c>
      <c r="L1406" s="59">
        <v>-54516</v>
      </c>
      <c r="M1406" s="59">
        <v>0</v>
      </c>
      <c r="N1406" s="59">
        <v>0</v>
      </c>
    </row>
    <row r="1407" spans="1:14" ht="15" x14ac:dyDescent="0.3">
      <c r="A1407" s="53" t="s">
        <v>232</v>
      </c>
      <c r="B1407" s="53" t="s">
        <v>51</v>
      </c>
      <c r="C1407" s="59">
        <v>2830879</v>
      </c>
      <c r="D1407" s="59">
        <v>-20014</v>
      </c>
      <c r="E1407" s="59">
        <v>0</v>
      </c>
      <c r="F1407" s="59">
        <v>0</v>
      </c>
      <c r="G1407" s="59">
        <v>0</v>
      </c>
      <c r="H1407" s="59">
        <v>2810865</v>
      </c>
      <c r="I1407" s="59">
        <v>-2810865</v>
      </c>
      <c r="J1407" s="59">
        <v>0</v>
      </c>
      <c r="K1407" s="59">
        <v>484721</v>
      </c>
      <c r="L1407" s="59">
        <v>-484421</v>
      </c>
      <c r="M1407" s="59">
        <v>300</v>
      </c>
      <c r="N1407" s="59">
        <v>-300</v>
      </c>
    </row>
    <row r="1408" spans="1:14" ht="15" x14ac:dyDescent="0.3">
      <c r="A1408" s="53" t="s">
        <v>232</v>
      </c>
      <c r="B1408" s="53" t="s">
        <v>52</v>
      </c>
      <c r="C1408" s="59">
        <v>2246156</v>
      </c>
      <c r="D1408" s="59">
        <v>-15438</v>
      </c>
      <c r="E1408" s="59">
        <v>0</v>
      </c>
      <c r="F1408" s="59">
        <v>0</v>
      </c>
      <c r="G1408" s="59">
        <v>0</v>
      </c>
      <c r="H1408" s="59">
        <v>2230718</v>
      </c>
      <c r="I1408" s="59">
        <v>-2230718</v>
      </c>
      <c r="J1408" s="59">
        <v>0</v>
      </c>
      <c r="K1408" s="59">
        <v>542</v>
      </c>
      <c r="L1408" s="59">
        <v>-542</v>
      </c>
      <c r="M1408" s="59">
        <v>0</v>
      </c>
      <c r="N1408" s="59">
        <v>0</v>
      </c>
    </row>
    <row r="1409" spans="1:14" ht="15" x14ac:dyDescent="0.3">
      <c r="A1409" s="53" t="s">
        <v>232</v>
      </c>
      <c r="B1409" s="53" t="s">
        <v>53</v>
      </c>
      <c r="C1409" s="59">
        <v>1218533</v>
      </c>
      <c r="D1409" s="59">
        <v>-7225</v>
      </c>
      <c r="E1409" s="59">
        <v>0</v>
      </c>
      <c r="F1409" s="59">
        <v>0</v>
      </c>
      <c r="G1409" s="59">
        <v>0</v>
      </c>
      <c r="H1409" s="59">
        <v>1211308</v>
      </c>
      <c r="I1409" s="59">
        <v>-1211308</v>
      </c>
      <c r="J1409" s="59">
        <v>0</v>
      </c>
      <c r="K1409" s="59">
        <v>0</v>
      </c>
      <c r="L1409" s="59">
        <v>0</v>
      </c>
      <c r="M1409" s="59">
        <v>0</v>
      </c>
      <c r="N1409" s="59">
        <v>0</v>
      </c>
    </row>
    <row r="1410" spans="1:14" ht="15" x14ac:dyDescent="0.3">
      <c r="A1410" s="53" t="s">
        <v>354</v>
      </c>
      <c r="B1410" s="53" t="s">
        <v>50</v>
      </c>
      <c r="C1410" s="59">
        <v>49459</v>
      </c>
      <c r="D1410" s="59">
        <v>-49217</v>
      </c>
      <c r="E1410" s="59">
        <v>0</v>
      </c>
      <c r="F1410" s="59">
        <v>0</v>
      </c>
      <c r="G1410" s="59">
        <v>0</v>
      </c>
      <c r="H1410" s="59">
        <v>242</v>
      </c>
      <c r="I1410" s="59">
        <v>-242</v>
      </c>
      <c r="J1410" s="59">
        <v>0</v>
      </c>
      <c r="K1410" s="59">
        <v>9508</v>
      </c>
      <c r="L1410" s="59">
        <v>-9266</v>
      </c>
      <c r="M1410" s="59">
        <v>242</v>
      </c>
      <c r="N1410" s="59">
        <v>-242</v>
      </c>
    </row>
    <row r="1411" spans="1:14" ht="15" x14ac:dyDescent="0.3">
      <c r="A1411" s="53" t="s">
        <v>354</v>
      </c>
      <c r="B1411" s="53" t="s">
        <v>51</v>
      </c>
      <c r="C1411" s="59">
        <v>1123064</v>
      </c>
      <c r="D1411" s="59">
        <v>-57006</v>
      </c>
      <c r="E1411" s="59">
        <v>0</v>
      </c>
      <c r="F1411" s="59">
        <v>0</v>
      </c>
      <c r="G1411" s="59">
        <v>0</v>
      </c>
      <c r="H1411" s="59">
        <v>1066058</v>
      </c>
      <c r="I1411" s="59">
        <v>-1066058</v>
      </c>
      <c r="J1411" s="59">
        <v>0</v>
      </c>
      <c r="K1411" s="59">
        <v>160483</v>
      </c>
      <c r="L1411" s="59">
        <v>-160483</v>
      </c>
      <c r="M1411" s="59">
        <v>0</v>
      </c>
      <c r="N1411" s="59">
        <v>0</v>
      </c>
    </row>
    <row r="1412" spans="1:14" ht="15" x14ac:dyDescent="0.3">
      <c r="A1412" s="53" t="s">
        <v>354</v>
      </c>
      <c r="B1412" s="53" t="s">
        <v>52</v>
      </c>
      <c r="C1412" s="59">
        <v>1149440</v>
      </c>
      <c r="D1412" s="59">
        <v>-28437</v>
      </c>
      <c r="E1412" s="59">
        <v>0</v>
      </c>
      <c r="F1412" s="59">
        <v>0</v>
      </c>
      <c r="G1412" s="59">
        <v>0</v>
      </c>
      <c r="H1412" s="59">
        <v>1121003</v>
      </c>
      <c r="I1412" s="59">
        <v>-1121003</v>
      </c>
      <c r="J1412" s="59">
        <v>0</v>
      </c>
      <c r="K1412" s="59">
        <v>101953</v>
      </c>
      <c r="L1412" s="59">
        <v>-101953</v>
      </c>
      <c r="M1412" s="59">
        <v>0</v>
      </c>
      <c r="N1412" s="59">
        <v>0</v>
      </c>
    </row>
    <row r="1413" spans="1:14" ht="15" x14ac:dyDescent="0.3">
      <c r="A1413" s="53" t="s">
        <v>354</v>
      </c>
      <c r="B1413" s="53" t="s">
        <v>53</v>
      </c>
      <c r="C1413" s="59">
        <v>741955</v>
      </c>
      <c r="D1413" s="59">
        <v>-45906</v>
      </c>
      <c r="E1413" s="59">
        <v>0</v>
      </c>
      <c r="F1413" s="59">
        <v>0</v>
      </c>
      <c r="G1413" s="59">
        <v>0</v>
      </c>
      <c r="H1413" s="59">
        <v>696049</v>
      </c>
      <c r="I1413" s="59">
        <v>-696049</v>
      </c>
      <c r="J1413" s="59">
        <v>0</v>
      </c>
      <c r="K1413" s="59">
        <v>6478</v>
      </c>
      <c r="L1413" s="59">
        <v>-6478</v>
      </c>
      <c r="M1413" s="59">
        <v>0</v>
      </c>
      <c r="N1413" s="59">
        <v>0</v>
      </c>
    </row>
    <row r="1414" spans="1:14" ht="15" x14ac:dyDescent="0.3">
      <c r="A1414" s="53" t="s">
        <v>354</v>
      </c>
      <c r="B1414" s="53" t="s">
        <v>54</v>
      </c>
      <c r="C1414" s="59">
        <v>859581</v>
      </c>
      <c r="D1414" s="59">
        <v>-216993</v>
      </c>
      <c r="E1414" s="59">
        <v>0</v>
      </c>
      <c r="F1414" s="59">
        <v>0</v>
      </c>
      <c r="G1414" s="59">
        <v>0</v>
      </c>
      <c r="H1414" s="59">
        <v>642588</v>
      </c>
      <c r="I1414" s="59">
        <v>-642588</v>
      </c>
      <c r="J1414" s="59">
        <v>0</v>
      </c>
      <c r="K1414" s="59">
        <v>1198</v>
      </c>
      <c r="L1414" s="59">
        <v>-1198</v>
      </c>
      <c r="M1414" s="59">
        <v>0</v>
      </c>
      <c r="N1414" s="59">
        <v>0</v>
      </c>
    </row>
    <row r="1415" spans="1:14" ht="15" x14ac:dyDescent="0.3">
      <c r="A1415" s="53" t="s">
        <v>354</v>
      </c>
      <c r="B1415" s="53" t="s">
        <v>55</v>
      </c>
      <c r="C1415" s="59">
        <v>690156</v>
      </c>
      <c r="D1415" s="59">
        <v>-181832</v>
      </c>
      <c r="E1415" s="59">
        <v>0</v>
      </c>
      <c r="F1415" s="59">
        <v>0</v>
      </c>
      <c r="G1415" s="59">
        <v>0</v>
      </c>
      <c r="H1415" s="59">
        <v>508324</v>
      </c>
      <c r="I1415" s="59">
        <v>-508324</v>
      </c>
      <c r="J1415" s="59">
        <v>0</v>
      </c>
      <c r="K1415" s="59">
        <v>159391</v>
      </c>
      <c r="L1415" s="59">
        <v>-159391</v>
      </c>
      <c r="M1415" s="59">
        <v>0</v>
      </c>
      <c r="N1415" s="59">
        <v>0</v>
      </c>
    </row>
    <row r="1416" spans="1:14" ht="15" x14ac:dyDescent="0.3">
      <c r="A1416" s="53" t="s">
        <v>354</v>
      </c>
      <c r="B1416" s="53" t="s">
        <v>56</v>
      </c>
      <c r="C1416" s="59">
        <v>678196</v>
      </c>
      <c r="D1416" s="59">
        <v>-192702</v>
      </c>
      <c r="E1416" s="59">
        <v>0</v>
      </c>
      <c r="F1416" s="59">
        <v>0</v>
      </c>
      <c r="G1416" s="59">
        <v>0</v>
      </c>
      <c r="H1416" s="59">
        <v>485494</v>
      </c>
      <c r="I1416" s="59">
        <v>-485494</v>
      </c>
      <c r="J1416" s="59">
        <v>0</v>
      </c>
      <c r="K1416" s="59">
        <v>105714</v>
      </c>
      <c r="L1416" s="59">
        <v>-105714</v>
      </c>
      <c r="M1416" s="59">
        <v>0</v>
      </c>
      <c r="N1416" s="59">
        <v>0</v>
      </c>
    </row>
    <row r="1417" spans="1:14" ht="15" x14ac:dyDescent="0.3">
      <c r="A1417" s="53" t="s">
        <v>354</v>
      </c>
      <c r="B1417" s="53" t="s">
        <v>57</v>
      </c>
      <c r="C1417" s="59">
        <v>708586</v>
      </c>
      <c r="D1417" s="59">
        <v>-173467</v>
      </c>
      <c r="E1417" s="59">
        <v>0</v>
      </c>
      <c r="F1417" s="59">
        <v>0</v>
      </c>
      <c r="G1417" s="59">
        <v>0</v>
      </c>
      <c r="H1417" s="59">
        <v>535119</v>
      </c>
      <c r="I1417" s="59">
        <v>-535119</v>
      </c>
      <c r="J1417" s="59">
        <v>0</v>
      </c>
      <c r="K1417" s="59">
        <v>135171</v>
      </c>
      <c r="L1417" s="59">
        <v>-135171</v>
      </c>
      <c r="M1417" s="59">
        <v>0</v>
      </c>
      <c r="N1417" s="59">
        <v>0</v>
      </c>
    </row>
    <row r="1418" spans="1:14" ht="15" x14ac:dyDescent="0.3">
      <c r="A1418" s="53" t="s">
        <v>231</v>
      </c>
      <c r="B1418" s="53" t="s">
        <v>47</v>
      </c>
      <c r="C1418" s="59">
        <v>36344</v>
      </c>
      <c r="D1418" s="59">
        <v>-30392</v>
      </c>
      <c r="E1418" s="59">
        <v>0</v>
      </c>
      <c r="F1418" s="59">
        <v>0</v>
      </c>
      <c r="G1418" s="59">
        <v>0</v>
      </c>
      <c r="H1418" s="59">
        <v>5952</v>
      </c>
      <c r="I1418" s="59">
        <v>-5952</v>
      </c>
      <c r="J1418" s="59">
        <v>0</v>
      </c>
      <c r="K1418" s="59">
        <v>0</v>
      </c>
      <c r="L1418" s="59">
        <v>0</v>
      </c>
      <c r="M1418" s="59">
        <v>0</v>
      </c>
      <c r="N1418" s="59">
        <v>0</v>
      </c>
    </row>
    <row r="1419" spans="1:14" ht="15" x14ac:dyDescent="0.3">
      <c r="A1419" s="53" t="s">
        <v>231</v>
      </c>
      <c r="B1419" s="53" t="s">
        <v>48</v>
      </c>
      <c r="C1419" s="59">
        <v>3418703</v>
      </c>
      <c r="D1419" s="59">
        <v>-2243834</v>
      </c>
      <c r="E1419" s="59">
        <v>0</v>
      </c>
      <c r="F1419" s="59">
        <v>0</v>
      </c>
      <c r="G1419" s="59">
        <v>0</v>
      </c>
      <c r="H1419" s="59">
        <v>1174869</v>
      </c>
      <c r="I1419" s="59">
        <v>-1174869</v>
      </c>
      <c r="J1419" s="59">
        <v>0</v>
      </c>
      <c r="K1419" s="59">
        <v>0</v>
      </c>
      <c r="L1419" s="59">
        <v>0</v>
      </c>
      <c r="M1419" s="59">
        <v>0</v>
      </c>
      <c r="N1419" s="59">
        <v>0</v>
      </c>
    </row>
    <row r="1420" spans="1:14" ht="15" x14ac:dyDescent="0.3">
      <c r="A1420" s="53" t="s">
        <v>231</v>
      </c>
      <c r="B1420" s="53" t="s">
        <v>49</v>
      </c>
      <c r="C1420" s="59">
        <v>53402786</v>
      </c>
      <c r="D1420" s="59">
        <v>-50632454</v>
      </c>
      <c r="E1420" s="59">
        <v>0</v>
      </c>
      <c r="F1420" s="59">
        <v>0</v>
      </c>
      <c r="G1420" s="59">
        <v>0</v>
      </c>
      <c r="H1420" s="59">
        <v>2770332</v>
      </c>
      <c r="I1420" s="59">
        <v>-2767072</v>
      </c>
      <c r="J1420" s="59">
        <v>3260</v>
      </c>
      <c r="K1420" s="59">
        <v>2356</v>
      </c>
      <c r="L1420" s="59">
        <v>-2356</v>
      </c>
      <c r="M1420" s="59">
        <v>0</v>
      </c>
      <c r="N1420" s="59">
        <v>3260</v>
      </c>
    </row>
    <row r="1421" spans="1:14" ht="15" x14ac:dyDescent="0.3">
      <c r="A1421" s="53" t="s">
        <v>231</v>
      </c>
      <c r="B1421" s="53" t="s">
        <v>50</v>
      </c>
      <c r="C1421" s="59">
        <v>59344981</v>
      </c>
      <c r="D1421" s="59">
        <v>-55769387</v>
      </c>
      <c r="E1421" s="59">
        <v>0</v>
      </c>
      <c r="F1421" s="59">
        <v>0</v>
      </c>
      <c r="G1421" s="59">
        <v>0</v>
      </c>
      <c r="H1421" s="59">
        <v>3575594</v>
      </c>
      <c r="I1421" s="59">
        <v>-3575594</v>
      </c>
      <c r="J1421" s="59">
        <v>0</v>
      </c>
      <c r="K1421" s="59">
        <v>21765</v>
      </c>
      <c r="L1421" s="59">
        <v>-21752</v>
      </c>
      <c r="M1421" s="59">
        <v>13</v>
      </c>
      <c r="N1421" s="59">
        <v>-13</v>
      </c>
    </row>
    <row r="1422" spans="1:14" ht="15" x14ac:dyDescent="0.3">
      <c r="A1422" s="53" t="s">
        <v>231</v>
      </c>
      <c r="B1422" s="53" t="s">
        <v>51</v>
      </c>
      <c r="C1422" s="59">
        <v>60154459</v>
      </c>
      <c r="D1422" s="59">
        <v>-60018373</v>
      </c>
      <c r="E1422" s="59">
        <v>0</v>
      </c>
      <c r="F1422" s="59">
        <v>0</v>
      </c>
      <c r="G1422" s="59">
        <v>0</v>
      </c>
      <c r="H1422" s="59">
        <v>136086</v>
      </c>
      <c r="I1422" s="59">
        <v>-136086</v>
      </c>
      <c r="J1422" s="59">
        <v>0</v>
      </c>
      <c r="K1422" s="59">
        <v>21349</v>
      </c>
      <c r="L1422" s="59">
        <v>-21349</v>
      </c>
      <c r="M1422" s="59">
        <v>0</v>
      </c>
      <c r="N1422" s="59">
        <v>0</v>
      </c>
    </row>
    <row r="1423" spans="1:14" ht="15" x14ac:dyDescent="0.3">
      <c r="A1423" s="53" t="s">
        <v>231</v>
      </c>
      <c r="B1423" s="53" t="s">
        <v>52</v>
      </c>
      <c r="C1423" s="59">
        <v>34350139</v>
      </c>
      <c r="D1423" s="59">
        <v>-34215739</v>
      </c>
      <c r="E1423" s="59">
        <v>0</v>
      </c>
      <c r="F1423" s="59">
        <v>0</v>
      </c>
      <c r="G1423" s="59">
        <v>0</v>
      </c>
      <c r="H1423" s="59">
        <v>134400</v>
      </c>
      <c r="I1423" s="59">
        <v>-134400</v>
      </c>
      <c r="J1423" s="59">
        <v>0</v>
      </c>
      <c r="K1423" s="59">
        <v>2452</v>
      </c>
      <c r="L1423" s="59">
        <v>-2452</v>
      </c>
      <c r="M1423" s="59">
        <v>0</v>
      </c>
      <c r="N1423" s="59">
        <v>0</v>
      </c>
    </row>
    <row r="1424" spans="1:14" ht="15" x14ac:dyDescent="0.3">
      <c r="A1424" s="53" t="s">
        <v>231</v>
      </c>
      <c r="B1424" s="53" t="s">
        <v>53</v>
      </c>
      <c r="C1424" s="59">
        <v>1729822</v>
      </c>
      <c r="D1424" s="59">
        <v>-1643419</v>
      </c>
      <c r="E1424" s="59">
        <v>0</v>
      </c>
      <c r="F1424" s="59">
        <v>0</v>
      </c>
      <c r="G1424" s="59">
        <v>0</v>
      </c>
      <c r="H1424" s="59">
        <v>86403</v>
      </c>
      <c r="I1424" s="59">
        <v>-86403</v>
      </c>
      <c r="J1424" s="59">
        <v>0</v>
      </c>
      <c r="K1424" s="59">
        <v>0</v>
      </c>
      <c r="L1424" s="59">
        <v>0</v>
      </c>
      <c r="M1424" s="59">
        <v>0</v>
      </c>
      <c r="N1424" s="59">
        <v>0</v>
      </c>
    </row>
    <row r="1425" spans="1:14" ht="15" x14ac:dyDescent="0.3">
      <c r="A1425" s="53" t="s">
        <v>230</v>
      </c>
      <c r="B1425" s="53" t="s">
        <v>47</v>
      </c>
      <c r="C1425" s="59">
        <v>110908</v>
      </c>
      <c r="D1425" s="59">
        <v>-82508</v>
      </c>
      <c r="E1425" s="59">
        <v>0</v>
      </c>
      <c r="F1425" s="59">
        <v>0</v>
      </c>
      <c r="G1425" s="59">
        <v>0</v>
      </c>
      <c r="H1425" s="59">
        <v>28400</v>
      </c>
      <c r="I1425" s="59">
        <v>-28400</v>
      </c>
      <c r="J1425" s="59">
        <v>0</v>
      </c>
      <c r="K1425" s="59">
        <v>0</v>
      </c>
      <c r="L1425" s="59">
        <v>0</v>
      </c>
      <c r="M1425" s="59">
        <v>0</v>
      </c>
      <c r="N1425" s="59">
        <v>0</v>
      </c>
    </row>
    <row r="1426" spans="1:14" ht="15" x14ac:dyDescent="0.3">
      <c r="A1426" s="53" t="s">
        <v>230</v>
      </c>
      <c r="B1426" s="53" t="s">
        <v>48</v>
      </c>
      <c r="C1426" s="59">
        <v>10231741</v>
      </c>
      <c r="D1426" s="59">
        <v>-10670</v>
      </c>
      <c r="E1426" s="59">
        <v>0</v>
      </c>
      <c r="F1426" s="59">
        <v>0</v>
      </c>
      <c r="G1426" s="59">
        <v>0</v>
      </c>
      <c r="H1426" s="59">
        <v>10221071</v>
      </c>
      <c r="I1426" s="59">
        <v>-10221071</v>
      </c>
      <c r="J1426" s="59">
        <v>0</v>
      </c>
      <c r="K1426" s="59">
        <v>0</v>
      </c>
      <c r="L1426" s="59">
        <v>0</v>
      </c>
      <c r="M1426" s="59">
        <v>0</v>
      </c>
      <c r="N1426" s="59">
        <v>0</v>
      </c>
    </row>
    <row r="1427" spans="1:14" ht="15" x14ac:dyDescent="0.3">
      <c r="A1427" s="53" t="s">
        <v>230</v>
      </c>
      <c r="B1427" s="53" t="s">
        <v>49</v>
      </c>
      <c r="C1427" s="59">
        <v>10719734</v>
      </c>
      <c r="D1427" s="59">
        <v>-20881</v>
      </c>
      <c r="E1427" s="59">
        <v>0</v>
      </c>
      <c r="F1427" s="59">
        <v>0</v>
      </c>
      <c r="G1427" s="59">
        <v>0</v>
      </c>
      <c r="H1427" s="59">
        <v>10698853</v>
      </c>
      <c r="I1427" s="59">
        <v>-10698853</v>
      </c>
      <c r="J1427" s="59">
        <v>0</v>
      </c>
      <c r="K1427" s="59">
        <v>976021</v>
      </c>
      <c r="L1427" s="59">
        <v>-976021</v>
      </c>
      <c r="M1427" s="59">
        <v>0</v>
      </c>
      <c r="N1427" s="59">
        <v>0</v>
      </c>
    </row>
    <row r="1428" spans="1:14" ht="15" x14ac:dyDescent="0.3">
      <c r="A1428" s="53" t="s">
        <v>230</v>
      </c>
      <c r="B1428" s="53" t="s">
        <v>50</v>
      </c>
      <c r="C1428" s="59">
        <v>8268300</v>
      </c>
      <c r="D1428" s="59">
        <v>-233992</v>
      </c>
      <c r="E1428" s="59">
        <v>0</v>
      </c>
      <c r="F1428" s="59">
        <v>0</v>
      </c>
      <c r="G1428" s="59">
        <v>0</v>
      </c>
      <c r="H1428" s="59">
        <v>8034308</v>
      </c>
      <c r="I1428" s="59">
        <v>-8034308</v>
      </c>
      <c r="J1428" s="59">
        <v>0</v>
      </c>
      <c r="K1428" s="59">
        <v>117840</v>
      </c>
      <c r="L1428" s="59">
        <v>-117840</v>
      </c>
      <c r="M1428" s="59">
        <v>0</v>
      </c>
      <c r="N1428" s="59">
        <v>0</v>
      </c>
    </row>
    <row r="1429" spans="1:14" ht="15" x14ac:dyDescent="0.3">
      <c r="A1429" s="53" t="s">
        <v>230</v>
      </c>
      <c r="B1429" s="53" t="s">
        <v>51</v>
      </c>
      <c r="C1429" s="59">
        <v>7466523</v>
      </c>
      <c r="D1429" s="59">
        <v>-52855</v>
      </c>
      <c r="E1429" s="59">
        <v>0</v>
      </c>
      <c r="F1429" s="59">
        <v>0</v>
      </c>
      <c r="G1429" s="59">
        <v>0</v>
      </c>
      <c r="H1429" s="59">
        <v>7413668</v>
      </c>
      <c r="I1429" s="59">
        <v>-7413668</v>
      </c>
      <c r="J1429" s="59">
        <v>0</v>
      </c>
      <c r="K1429" s="59">
        <v>30278</v>
      </c>
      <c r="L1429" s="59">
        <v>-30278</v>
      </c>
      <c r="M1429" s="59">
        <v>0</v>
      </c>
      <c r="N1429" s="59">
        <v>0</v>
      </c>
    </row>
    <row r="1430" spans="1:14" ht="15" x14ac:dyDescent="0.3">
      <c r="A1430" s="53" t="s">
        <v>230</v>
      </c>
      <c r="B1430" s="53" t="s">
        <v>52</v>
      </c>
      <c r="C1430" s="59">
        <v>6763200</v>
      </c>
      <c r="D1430" s="59">
        <v>-28606</v>
      </c>
      <c r="E1430" s="59">
        <v>0</v>
      </c>
      <c r="F1430" s="59">
        <v>0</v>
      </c>
      <c r="G1430" s="59">
        <v>0</v>
      </c>
      <c r="H1430" s="59">
        <v>6734594</v>
      </c>
      <c r="I1430" s="59">
        <v>-6734594</v>
      </c>
      <c r="J1430" s="59">
        <v>0</v>
      </c>
      <c r="K1430" s="59">
        <v>38</v>
      </c>
      <c r="L1430" s="59">
        <v>-38</v>
      </c>
      <c r="M1430" s="59">
        <v>0</v>
      </c>
      <c r="N1430" s="59">
        <v>0</v>
      </c>
    </row>
    <row r="1431" spans="1:14" ht="15" x14ac:dyDescent="0.3">
      <c r="A1431" s="53" t="s">
        <v>230</v>
      </c>
      <c r="B1431" s="53" t="s">
        <v>53</v>
      </c>
      <c r="C1431" s="59">
        <v>6407970</v>
      </c>
      <c r="D1431" s="59">
        <v>-33307</v>
      </c>
      <c r="E1431" s="59">
        <v>0</v>
      </c>
      <c r="F1431" s="59">
        <v>0</v>
      </c>
      <c r="G1431" s="59">
        <v>0</v>
      </c>
      <c r="H1431" s="59">
        <v>6374663</v>
      </c>
      <c r="I1431" s="59">
        <v>-6374663</v>
      </c>
      <c r="J1431" s="59">
        <v>0</v>
      </c>
      <c r="K1431" s="59">
        <v>0</v>
      </c>
      <c r="L1431" s="59">
        <v>0</v>
      </c>
      <c r="M1431" s="59">
        <v>0</v>
      </c>
      <c r="N1431" s="59">
        <v>0</v>
      </c>
    </row>
    <row r="1432" spans="1:14" ht="15" x14ac:dyDescent="0.3">
      <c r="A1432" s="53" t="s">
        <v>229</v>
      </c>
      <c r="B1432" s="53" t="s">
        <v>50</v>
      </c>
      <c r="C1432" s="59">
        <v>1431044</v>
      </c>
      <c r="D1432" s="59">
        <v>-466325</v>
      </c>
      <c r="E1432" s="59">
        <v>0</v>
      </c>
      <c r="F1432" s="59">
        <v>0</v>
      </c>
      <c r="G1432" s="59">
        <v>0</v>
      </c>
      <c r="H1432" s="59">
        <v>964719</v>
      </c>
      <c r="I1432" s="59">
        <v>-964719</v>
      </c>
      <c r="J1432" s="59">
        <v>0</v>
      </c>
      <c r="K1432" s="59">
        <v>1986</v>
      </c>
      <c r="L1432" s="59">
        <v>-1986</v>
      </c>
      <c r="M1432" s="59">
        <v>0</v>
      </c>
      <c r="N1432" s="59">
        <v>0</v>
      </c>
    </row>
    <row r="1433" spans="1:14" ht="15" x14ac:dyDescent="0.3">
      <c r="A1433" s="53" t="s">
        <v>229</v>
      </c>
      <c r="B1433" s="53" t="s">
        <v>51</v>
      </c>
      <c r="C1433" s="59">
        <v>3253079</v>
      </c>
      <c r="D1433" s="59">
        <v>-8935</v>
      </c>
      <c r="E1433" s="59">
        <v>0</v>
      </c>
      <c r="F1433" s="59">
        <v>0</v>
      </c>
      <c r="G1433" s="59">
        <v>0</v>
      </c>
      <c r="H1433" s="59">
        <v>3244144</v>
      </c>
      <c r="I1433" s="59">
        <v>-3244144</v>
      </c>
      <c r="J1433" s="59">
        <v>0</v>
      </c>
      <c r="K1433" s="59">
        <v>152456</v>
      </c>
      <c r="L1433" s="59">
        <v>-152456</v>
      </c>
      <c r="M1433" s="59">
        <v>0</v>
      </c>
      <c r="N1433" s="59">
        <v>0</v>
      </c>
    </row>
    <row r="1434" spans="1:14" ht="15" x14ac:dyDescent="0.3">
      <c r="A1434" s="53" t="s">
        <v>229</v>
      </c>
      <c r="B1434" s="53" t="s">
        <v>52</v>
      </c>
      <c r="C1434" s="59">
        <v>2839094</v>
      </c>
      <c r="D1434" s="59">
        <v>-68181</v>
      </c>
      <c r="E1434" s="59">
        <v>0</v>
      </c>
      <c r="F1434" s="59">
        <v>0</v>
      </c>
      <c r="G1434" s="59">
        <v>0</v>
      </c>
      <c r="H1434" s="59">
        <v>2770913</v>
      </c>
      <c r="I1434" s="59">
        <v>-2770913</v>
      </c>
      <c r="J1434" s="59">
        <v>0</v>
      </c>
      <c r="K1434" s="59">
        <v>713495</v>
      </c>
      <c r="L1434" s="59">
        <v>-713495</v>
      </c>
      <c r="M1434" s="59">
        <v>0</v>
      </c>
      <c r="N1434" s="59">
        <v>0</v>
      </c>
    </row>
    <row r="1435" spans="1:14" ht="15" x14ac:dyDescent="0.3">
      <c r="A1435" s="53" t="s">
        <v>229</v>
      </c>
      <c r="B1435" s="53" t="s">
        <v>53</v>
      </c>
      <c r="C1435" s="59">
        <v>1848934</v>
      </c>
      <c r="D1435" s="59">
        <v>-281641</v>
      </c>
      <c r="E1435" s="59">
        <v>0</v>
      </c>
      <c r="F1435" s="59">
        <v>0</v>
      </c>
      <c r="G1435" s="59">
        <v>0</v>
      </c>
      <c r="H1435" s="59">
        <v>1567293</v>
      </c>
      <c r="I1435" s="59">
        <v>-1567293</v>
      </c>
      <c r="J1435" s="59">
        <v>0</v>
      </c>
      <c r="K1435" s="59">
        <v>373718</v>
      </c>
      <c r="L1435" s="59">
        <v>-373718</v>
      </c>
      <c r="M1435" s="59">
        <v>0</v>
      </c>
      <c r="N1435" s="59">
        <v>0</v>
      </c>
    </row>
    <row r="1436" spans="1:14" ht="15" x14ac:dyDescent="0.3">
      <c r="A1436" s="53" t="s">
        <v>229</v>
      </c>
      <c r="B1436" s="53" t="s">
        <v>54</v>
      </c>
      <c r="C1436" s="59">
        <v>1873655</v>
      </c>
      <c r="D1436" s="59">
        <v>-453059</v>
      </c>
      <c r="E1436" s="59">
        <v>0</v>
      </c>
      <c r="F1436" s="59">
        <v>0</v>
      </c>
      <c r="G1436" s="59">
        <v>0</v>
      </c>
      <c r="H1436" s="59">
        <v>1420596</v>
      </c>
      <c r="I1436" s="59">
        <v>-1420596</v>
      </c>
      <c r="J1436" s="59">
        <v>0</v>
      </c>
      <c r="K1436" s="59">
        <v>407149</v>
      </c>
      <c r="L1436" s="59">
        <v>-407149</v>
      </c>
      <c r="M1436" s="59">
        <v>0</v>
      </c>
      <c r="N1436" s="59">
        <v>0</v>
      </c>
    </row>
    <row r="1437" spans="1:14" ht="15" x14ac:dyDescent="0.3">
      <c r="A1437" s="53" t="s">
        <v>229</v>
      </c>
      <c r="B1437" s="53" t="s">
        <v>56</v>
      </c>
      <c r="C1437" s="59">
        <v>996359</v>
      </c>
      <c r="D1437" s="59">
        <v>-11293</v>
      </c>
      <c r="E1437" s="59">
        <v>0</v>
      </c>
      <c r="F1437" s="59">
        <v>0</v>
      </c>
      <c r="G1437" s="59">
        <v>0</v>
      </c>
      <c r="H1437" s="59">
        <v>985066</v>
      </c>
      <c r="I1437" s="59">
        <v>-985066</v>
      </c>
      <c r="J1437" s="59">
        <v>0</v>
      </c>
      <c r="K1437" s="59">
        <v>65698</v>
      </c>
      <c r="L1437" s="59">
        <v>-65698</v>
      </c>
      <c r="M1437" s="59">
        <v>0</v>
      </c>
      <c r="N1437" s="59">
        <v>0</v>
      </c>
    </row>
    <row r="1438" spans="1:14" ht="15" x14ac:dyDescent="0.3">
      <c r="A1438" s="53" t="s">
        <v>229</v>
      </c>
      <c r="B1438" s="53" t="s">
        <v>57</v>
      </c>
      <c r="C1438" s="59">
        <v>536674</v>
      </c>
      <c r="D1438" s="59">
        <v>-80012</v>
      </c>
      <c r="E1438" s="59">
        <v>0</v>
      </c>
      <c r="F1438" s="59">
        <v>0</v>
      </c>
      <c r="G1438" s="59">
        <v>0</v>
      </c>
      <c r="H1438" s="59">
        <v>456662</v>
      </c>
      <c r="I1438" s="59">
        <v>-456662</v>
      </c>
      <c r="J1438" s="59">
        <v>0</v>
      </c>
      <c r="K1438" s="59">
        <v>151805</v>
      </c>
      <c r="L1438" s="59">
        <v>-151805</v>
      </c>
      <c r="M1438" s="59">
        <v>0</v>
      </c>
      <c r="N1438" s="59">
        <v>0</v>
      </c>
    </row>
    <row r="1439" spans="1:14" ht="15" x14ac:dyDescent="0.3">
      <c r="A1439" s="53" t="s">
        <v>229</v>
      </c>
      <c r="B1439" s="53" t="s">
        <v>58</v>
      </c>
      <c r="C1439" s="59">
        <v>650410</v>
      </c>
      <c r="D1439" s="59">
        <v>-139683</v>
      </c>
      <c r="E1439" s="59">
        <v>0</v>
      </c>
      <c r="F1439" s="59">
        <v>0</v>
      </c>
      <c r="G1439" s="59">
        <v>0</v>
      </c>
      <c r="H1439" s="59">
        <v>510727</v>
      </c>
      <c r="I1439" s="59">
        <v>-510727</v>
      </c>
      <c r="J1439" s="59">
        <v>0</v>
      </c>
      <c r="K1439" s="59">
        <v>186427</v>
      </c>
      <c r="L1439" s="59">
        <v>-186427</v>
      </c>
      <c r="M1439" s="59">
        <v>0</v>
      </c>
      <c r="N1439" s="59">
        <v>0</v>
      </c>
    </row>
    <row r="1440" spans="1:14" ht="15" x14ac:dyDescent="0.3">
      <c r="A1440" s="53" t="s">
        <v>229</v>
      </c>
      <c r="B1440" s="53" t="s">
        <v>59</v>
      </c>
      <c r="C1440" s="59">
        <v>972319</v>
      </c>
      <c r="D1440" s="59">
        <v>-185315</v>
      </c>
      <c r="E1440" s="59">
        <v>0</v>
      </c>
      <c r="F1440" s="59">
        <v>0</v>
      </c>
      <c r="G1440" s="59">
        <v>0</v>
      </c>
      <c r="H1440" s="59">
        <v>787004</v>
      </c>
      <c r="I1440" s="59">
        <v>-787004</v>
      </c>
      <c r="J1440" s="59">
        <v>0</v>
      </c>
      <c r="K1440" s="59">
        <v>192990</v>
      </c>
      <c r="L1440" s="59">
        <v>-192990</v>
      </c>
      <c r="M1440" s="59">
        <v>0</v>
      </c>
      <c r="N1440" s="59">
        <v>0</v>
      </c>
    </row>
    <row r="1441" spans="1:14" ht="15" x14ac:dyDescent="0.3">
      <c r="A1441" s="53" t="s">
        <v>229</v>
      </c>
      <c r="B1441" s="53" t="s">
        <v>60</v>
      </c>
      <c r="C1441" s="59">
        <v>886629</v>
      </c>
      <c r="D1441" s="59">
        <v>-175285</v>
      </c>
      <c r="E1441" s="59">
        <v>0</v>
      </c>
      <c r="F1441" s="59">
        <v>0</v>
      </c>
      <c r="G1441" s="59">
        <v>0</v>
      </c>
      <c r="H1441" s="59">
        <v>711344</v>
      </c>
      <c r="I1441" s="59">
        <v>-711344</v>
      </c>
      <c r="J1441" s="59">
        <v>0</v>
      </c>
      <c r="K1441" s="59">
        <v>176543</v>
      </c>
      <c r="L1441" s="59">
        <v>-176543</v>
      </c>
      <c r="M1441" s="59">
        <v>0</v>
      </c>
      <c r="N1441" s="59">
        <v>0</v>
      </c>
    </row>
    <row r="1442" spans="1:14" ht="15" x14ac:dyDescent="0.3">
      <c r="A1442" s="53" t="s">
        <v>229</v>
      </c>
      <c r="B1442" s="53" t="s">
        <v>89</v>
      </c>
      <c r="C1442" s="59">
        <v>866156</v>
      </c>
      <c r="D1442" s="59">
        <v>-165593</v>
      </c>
      <c r="E1442" s="59">
        <v>0</v>
      </c>
      <c r="F1442" s="59">
        <v>0</v>
      </c>
      <c r="G1442" s="59">
        <v>0</v>
      </c>
      <c r="H1442" s="59">
        <v>700563</v>
      </c>
      <c r="I1442" s="59">
        <v>-700563</v>
      </c>
      <c r="J1442" s="59">
        <v>0</v>
      </c>
      <c r="K1442" s="59">
        <v>175898</v>
      </c>
      <c r="L1442" s="59">
        <v>-175898</v>
      </c>
      <c r="M1442" s="59">
        <v>0</v>
      </c>
      <c r="N1442" s="59">
        <v>0</v>
      </c>
    </row>
    <row r="1443" spans="1:14" ht="15" x14ac:dyDescent="0.3">
      <c r="A1443" s="53" t="s">
        <v>228</v>
      </c>
      <c r="B1443" s="53" t="s">
        <v>42</v>
      </c>
      <c r="C1443" s="59">
        <v>11158</v>
      </c>
      <c r="D1443" s="59">
        <v>-8217</v>
      </c>
      <c r="E1443" s="59">
        <v>0</v>
      </c>
      <c r="F1443" s="59">
        <v>0</v>
      </c>
      <c r="G1443" s="59">
        <v>0</v>
      </c>
      <c r="H1443" s="59">
        <v>2941</v>
      </c>
      <c r="I1443" s="59">
        <v>-2941</v>
      </c>
      <c r="J1443" s="59">
        <v>0</v>
      </c>
      <c r="K1443" s="59">
        <v>0</v>
      </c>
      <c r="L1443" s="59">
        <v>0</v>
      </c>
      <c r="M1443" s="59">
        <v>0</v>
      </c>
      <c r="N1443" s="59">
        <v>0</v>
      </c>
    </row>
    <row r="1444" spans="1:14" ht="15" x14ac:dyDescent="0.3">
      <c r="A1444" s="53" t="s">
        <v>228</v>
      </c>
      <c r="B1444" s="53" t="s">
        <v>44</v>
      </c>
      <c r="C1444" s="59">
        <v>328472</v>
      </c>
      <c r="D1444" s="59">
        <v>-17194</v>
      </c>
      <c r="E1444" s="59">
        <v>0</v>
      </c>
      <c r="F1444" s="59">
        <v>0</v>
      </c>
      <c r="G1444" s="59">
        <v>0</v>
      </c>
      <c r="H1444" s="59">
        <v>311278</v>
      </c>
      <c r="I1444" s="59">
        <v>-311278</v>
      </c>
      <c r="J1444" s="59">
        <v>0</v>
      </c>
      <c r="K1444" s="59">
        <v>0</v>
      </c>
      <c r="L1444" s="59">
        <v>0</v>
      </c>
      <c r="M1444" s="59">
        <v>0</v>
      </c>
      <c r="N1444" s="59">
        <v>0</v>
      </c>
    </row>
    <row r="1445" spans="1:14" ht="15" x14ac:dyDescent="0.3">
      <c r="A1445" s="53" t="s">
        <v>228</v>
      </c>
      <c r="B1445" s="53" t="s">
        <v>45</v>
      </c>
      <c r="C1445" s="59">
        <v>2302932</v>
      </c>
      <c r="D1445" s="59">
        <v>-45624</v>
      </c>
      <c r="E1445" s="59">
        <v>0</v>
      </c>
      <c r="F1445" s="59">
        <v>0</v>
      </c>
      <c r="G1445" s="59">
        <v>0</v>
      </c>
      <c r="H1445" s="59">
        <v>2257308</v>
      </c>
      <c r="I1445" s="59">
        <v>-2257308</v>
      </c>
      <c r="J1445" s="59">
        <v>0</v>
      </c>
      <c r="K1445" s="59">
        <v>23731</v>
      </c>
      <c r="L1445" s="59">
        <v>-2908</v>
      </c>
      <c r="M1445" s="59">
        <v>20823</v>
      </c>
      <c r="N1445" s="59">
        <v>-20823</v>
      </c>
    </row>
    <row r="1446" spans="1:14" ht="15" x14ac:dyDescent="0.3">
      <c r="A1446" s="53" t="s">
        <v>228</v>
      </c>
      <c r="B1446" s="53" t="s">
        <v>46</v>
      </c>
      <c r="C1446" s="59">
        <v>1953697</v>
      </c>
      <c r="D1446" s="59">
        <v>-19682</v>
      </c>
      <c r="E1446" s="59">
        <v>0</v>
      </c>
      <c r="F1446" s="59">
        <v>0</v>
      </c>
      <c r="G1446" s="59">
        <v>0</v>
      </c>
      <c r="H1446" s="59">
        <v>1934015</v>
      </c>
      <c r="I1446" s="59">
        <v>-1934015</v>
      </c>
      <c r="J1446" s="59">
        <v>0</v>
      </c>
      <c r="K1446" s="59">
        <v>0</v>
      </c>
      <c r="L1446" s="59">
        <v>0</v>
      </c>
      <c r="M1446" s="59">
        <v>0</v>
      </c>
      <c r="N1446" s="59">
        <v>0</v>
      </c>
    </row>
    <row r="1447" spans="1:14" ht="15" x14ac:dyDescent="0.3">
      <c r="A1447" s="53" t="s">
        <v>228</v>
      </c>
      <c r="B1447" s="53" t="s">
        <v>47</v>
      </c>
      <c r="C1447" s="59">
        <v>2028140</v>
      </c>
      <c r="D1447" s="59">
        <v>-10482</v>
      </c>
      <c r="E1447" s="59">
        <v>0</v>
      </c>
      <c r="F1447" s="59">
        <v>0</v>
      </c>
      <c r="G1447" s="59">
        <v>0</v>
      </c>
      <c r="H1447" s="59">
        <v>2017658</v>
      </c>
      <c r="I1447" s="59">
        <v>-2017658</v>
      </c>
      <c r="J1447" s="59">
        <v>0</v>
      </c>
      <c r="K1447" s="59">
        <v>0</v>
      </c>
      <c r="L1447" s="59">
        <v>0</v>
      </c>
      <c r="M1447" s="59">
        <v>0</v>
      </c>
      <c r="N1447" s="59">
        <v>0</v>
      </c>
    </row>
    <row r="1448" spans="1:14" ht="15" x14ac:dyDescent="0.3">
      <c r="A1448" s="53" t="s">
        <v>228</v>
      </c>
      <c r="B1448" s="53" t="s">
        <v>48</v>
      </c>
      <c r="C1448" s="59">
        <v>2195237</v>
      </c>
      <c r="D1448" s="59">
        <v>-32721</v>
      </c>
      <c r="E1448" s="59">
        <v>0</v>
      </c>
      <c r="F1448" s="59">
        <v>0</v>
      </c>
      <c r="G1448" s="59">
        <v>0</v>
      </c>
      <c r="H1448" s="59">
        <v>2162516</v>
      </c>
      <c r="I1448" s="59">
        <v>-2162516</v>
      </c>
      <c r="J1448" s="59">
        <v>0</v>
      </c>
      <c r="K1448" s="59">
        <v>0</v>
      </c>
      <c r="L1448" s="59">
        <v>0</v>
      </c>
      <c r="M1448" s="59">
        <v>0</v>
      </c>
      <c r="N1448" s="59">
        <v>0</v>
      </c>
    </row>
    <row r="1449" spans="1:14" ht="15" x14ac:dyDescent="0.3">
      <c r="A1449" s="53" t="s">
        <v>228</v>
      </c>
      <c r="B1449" s="53" t="s">
        <v>49</v>
      </c>
      <c r="C1449" s="59">
        <v>2268106</v>
      </c>
      <c r="D1449" s="59">
        <v>-30340</v>
      </c>
      <c r="E1449" s="59">
        <v>0</v>
      </c>
      <c r="F1449" s="59">
        <v>0</v>
      </c>
      <c r="G1449" s="59">
        <v>0</v>
      </c>
      <c r="H1449" s="59">
        <v>2237766</v>
      </c>
      <c r="I1449" s="59">
        <v>-2237766</v>
      </c>
      <c r="J1449" s="59">
        <v>0</v>
      </c>
      <c r="K1449" s="59">
        <v>8882</v>
      </c>
      <c r="L1449" s="59">
        <v>-8882</v>
      </c>
      <c r="M1449" s="59">
        <v>0</v>
      </c>
      <c r="N1449" s="59">
        <v>0</v>
      </c>
    </row>
    <row r="1450" spans="1:14" ht="15" x14ac:dyDescent="0.3">
      <c r="A1450" s="53" t="s">
        <v>228</v>
      </c>
      <c r="B1450" s="53" t="s">
        <v>50</v>
      </c>
      <c r="C1450" s="59">
        <v>2019852</v>
      </c>
      <c r="D1450" s="59">
        <v>-25168</v>
      </c>
      <c r="E1450" s="59">
        <v>0</v>
      </c>
      <c r="F1450" s="59">
        <v>0</v>
      </c>
      <c r="G1450" s="59">
        <v>0</v>
      </c>
      <c r="H1450" s="59">
        <v>1994684</v>
      </c>
      <c r="I1450" s="59">
        <v>-1994684</v>
      </c>
      <c r="J1450" s="59">
        <v>0</v>
      </c>
      <c r="K1450" s="59">
        <v>0</v>
      </c>
      <c r="L1450" s="59">
        <v>0</v>
      </c>
      <c r="M1450" s="59">
        <v>0</v>
      </c>
      <c r="N1450" s="59">
        <v>0</v>
      </c>
    </row>
    <row r="1451" spans="1:14" ht="15" x14ac:dyDescent="0.3">
      <c r="A1451" s="53" t="s">
        <v>228</v>
      </c>
      <c r="B1451" s="53" t="s">
        <v>51</v>
      </c>
      <c r="C1451" s="59">
        <v>1802086</v>
      </c>
      <c r="D1451" s="59">
        <v>-20501</v>
      </c>
      <c r="E1451" s="59">
        <v>0</v>
      </c>
      <c r="F1451" s="59">
        <v>0</v>
      </c>
      <c r="G1451" s="59">
        <v>0</v>
      </c>
      <c r="H1451" s="59">
        <v>1781585</v>
      </c>
      <c r="I1451" s="59">
        <v>-1781585</v>
      </c>
      <c r="J1451" s="59">
        <v>0</v>
      </c>
      <c r="K1451" s="59">
        <v>0</v>
      </c>
      <c r="L1451" s="59">
        <v>0</v>
      </c>
      <c r="M1451" s="59">
        <v>0</v>
      </c>
      <c r="N1451" s="59">
        <v>0</v>
      </c>
    </row>
    <row r="1452" spans="1:14" ht="15" x14ac:dyDescent="0.3">
      <c r="A1452" s="53" t="s">
        <v>228</v>
      </c>
      <c r="B1452" s="53" t="s">
        <v>52</v>
      </c>
      <c r="C1452" s="59">
        <v>1620584</v>
      </c>
      <c r="D1452" s="59">
        <v>-18563</v>
      </c>
      <c r="E1452" s="59">
        <v>0</v>
      </c>
      <c r="F1452" s="59">
        <v>0</v>
      </c>
      <c r="G1452" s="59">
        <v>0</v>
      </c>
      <c r="H1452" s="59">
        <v>1602021</v>
      </c>
      <c r="I1452" s="59">
        <v>-1602021</v>
      </c>
      <c r="J1452" s="59">
        <v>0</v>
      </c>
      <c r="K1452" s="59">
        <v>0</v>
      </c>
      <c r="L1452" s="59">
        <v>0</v>
      </c>
      <c r="M1452" s="59">
        <v>0</v>
      </c>
      <c r="N1452" s="59">
        <v>0</v>
      </c>
    </row>
    <row r="1453" spans="1:14" ht="15" x14ac:dyDescent="0.3">
      <c r="A1453" s="53" t="s">
        <v>228</v>
      </c>
      <c r="B1453" s="53" t="s">
        <v>53</v>
      </c>
      <c r="C1453" s="59">
        <v>1499846</v>
      </c>
      <c r="D1453" s="59">
        <v>-18310</v>
      </c>
      <c r="E1453" s="59">
        <v>0</v>
      </c>
      <c r="F1453" s="59">
        <v>0</v>
      </c>
      <c r="G1453" s="59">
        <v>0</v>
      </c>
      <c r="H1453" s="59">
        <v>1481536</v>
      </c>
      <c r="I1453" s="59">
        <v>-1481536</v>
      </c>
      <c r="J1453" s="59">
        <v>0</v>
      </c>
      <c r="K1453" s="59">
        <v>0</v>
      </c>
      <c r="L1453" s="59">
        <v>0</v>
      </c>
      <c r="M1453" s="59">
        <v>0</v>
      </c>
      <c r="N1453" s="59">
        <v>0</v>
      </c>
    </row>
    <row r="1454" spans="1:14" ht="15" x14ac:dyDescent="0.3">
      <c r="A1454" s="53" t="s">
        <v>227</v>
      </c>
      <c r="B1454" s="53" t="s">
        <v>382</v>
      </c>
      <c r="C1454" s="59">
        <v>10746</v>
      </c>
      <c r="D1454" s="59">
        <v>0</v>
      </c>
      <c r="E1454" s="59">
        <v>0</v>
      </c>
      <c r="F1454" s="59">
        <v>0</v>
      </c>
      <c r="G1454" s="59">
        <v>0</v>
      </c>
      <c r="H1454" s="59">
        <v>10746</v>
      </c>
      <c r="I1454" s="59">
        <v>0</v>
      </c>
      <c r="J1454" s="59">
        <v>10746</v>
      </c>
      <c r="K1454" s="59">
        <v>0</v>
      </c>
      <c r="L1454" s="59">
        <v>0</v>
      </c>
      <c r="M1454" s="59">
        <v>0</v>
      </c>
      <c r="N1454" s="59">
        <v>10746</v>
      </c>
    </row>
    <row r="1455" spans="1:14" ht="15" x14ac:dyDescent="0.3">
      <c r="A1455" s="53" t="s">
        <v>227</v>
      </c>
      <c r="B1455" s="53" t="s">
        <v>383</v>
      </c>
      <c r="C1455" s="59">
        <v>5425</v>
      </c>
      <c r="D1455" s="59">
        <v>0</v>
      </c>
      <c r="E1455" s="59">
        <v>0</v>
      </c>
      <c r="F1455" s="59">
        <v>0</v>
      </c>
      <c r="G1455" s="59">
        <v>0</v>
      </c>
      <c r="H1455" s="59">
        <v>5425</v>
      </c>
      <c r="I1455" s="59">
        <v>-1000</v>
      </c>
      <c r="J1455" s="59">
        <v>4425</v>
      </c>
      <c r="K1455" s="59">
        <v>0</v>
      </c>
      <c r="L1455" s="59">
        <v>0</v>
      </c>
      <c r="M1455" s="59">
        <v>0</v>
      </c>
      <c r="N1455" s="59">
        <v>4425</v>
      </c>
    </row>
    <row r="1456" spans="1:14" ht="15" x14ac:dyDescent="0.3">
      <c r="A1456" s="53" t="s">
        <v>227</v>
      </c>
      <c r="B1456" s="53" t="s">
        <v>363</v>
      </c>
      <c r="C1456" s="59">
        <v>10561</v>
      </c>
      <c r="D1456" s="59">
        <v>0</v>
      </c>
      <c r="E1456" s="59">
        <v>0</v>
      </c>
      <c r="F1456" s="59">
        <v>0</v>
      </c>
      <c r="G1456" s="59">
        <v>0</v>
      </c>
      <c r="H1456" s="59">
        <v>10561</v>
      </c>
      <c r="I1456" s="59">
        <v>-1000</v>
      </c>
      <c r="J1456" s="59">
        <v>9561</v>
      </c>
      <c r="K1456" s="59">
        <v>0</v>
      </c>
      <c r="L1456" s="59">
        <v>0</v>
      </c>
      <c r="M1456" s="59">
        <v>0</v>
      </c>
      <c r="N1456" s="59">
        <v>9561</v>
      </c>
    </row>
    <row r="1457" spans="1:14" ht="15" x14ac:dyDescent="0.3">
      <c r="A1457" s="53" t="s">
        <v>227</v>
      </c>
      <c r="B1457" s="53" t="s">
        <v>361</v>
      </c>
      <c r="C1457" s="59">
        <v>16424</v>
      </c>
      <c r="D1457" s="59">
        <v>-2720</v>
      </c>
      <c r="E1457" s="59">
        <v>0</v>
      </c>
      <c r="F1457" s="59">
        <v>0</v>
      </c>
      <c r="G1457" s="59">
        <v>0</v>
      </c>
      <c r="H1457" s="59">
        <v>13704</v>
      </c>
      <c r="I1457" s="59">
        <v>-1000</v>
      </c>
      <c r="J1457" s="59">
        <v>12704</v>
      </c>
      <c r="K1457" s="59">
        <v>0</v>
      </c>
      <c r="L1457" s="59">
        <v>0</v>
      </c>
      <c r="M1457" s="59">
        <v>0</v>
      </c>
      <c r="N1457" s="59">
        <v>12704</v>
      </c>
    </row>
    <row r="1458" spans="1:14" ht="15" x14ac:dyDescent="0.3">
      <c r="A1458" s="53" t="s">
        <v>227</v>
      </c>
      <c r="B1458" s="53" t="s">
        <v>355</v>
      </c>
      <c r="C1458" s="59">
        <v>25763</v>
      </c>
      <c r="D1458" s="59">
        <v>0</v>
      </c>
      <c r="E1458" s="59">
        <v>0</v>
      </c>
      <c r="F1458" s="59">
        <v>0</v>
      </c>
      <c r="G1458" s="59">
        <v>0</v>
      </c>
      <c r="H1458" s="59">
        <v>25763</v>
      </c>
      <c r="I1458" s="59">
        <v>-1000</v>
      </c>
      <c r="J1458" s="59">
        <v>24763</v>
      </c>
      <c r="K1458" s="59">
        <v>0</v>
      </c>
      <c r="L1458" s="59">
        <v>0</v>
      </c>
      <c r="M1458" s="59">
        <v>0</v>
      </c>
      <c r="N1458" s="59">
        <v>24763</v>
      </c>
    </row>
    <row r="1459" spans="1:14" ht="15" x14ac:dyDescent="0.3">
      <c r="A1459" s="53" t="s">
        <v>227</v>
      </c>
      <c r="B1459" s="53" t="s">
        <v>64</v>
      </c>
      <c r="C1459" s="59">
        <v>28695</v>
      </c>
      <c r="D1459" s="59">
        <v>-1296</v>
      </c>
      <c r="E1459" s="59">
        <v>0</v>
      </c>
      <c r="F1459" s="59">
        <v>0</v>
      </c>
      <c r="G1459" s="59">
        <v>0</v>
      </c>
      <c r="H1459" s="59">
        <v>27399</v>
      </c>
      <c r="I1459" s="59">
        <v>-1000</v>
      </c>
      <c r="J1459" s="59">
        <v>26399</v>
      </c>
      <c r="K1459" s="59">
        <v>0</v>
      </c>
      <c r="L1459" s="59">
        <v>0</v>
      </c>
      <c r="M1459" s="59">
        <v>0</v>
      </c>
      <c r="N1459" s="59">
        <v>26399</v>
      </c>
    </row>
    <row r="1460" spans="1:14" ht="15" x14ac:dyDescent="0.3">
      <c r="A1460" s="53" t="s">
        <v>227</v>
      </c>
      <c r="B1460" s="53" t="s">
        <v>65</v>
      </c>
      <c r="C1460" s="59">
        <v>53492</v>
      </c>
      <c r="D1460" s="59">
        <v>0</v>
      </c>
      <c r="E1460" s="59">
        <v>0</v>
      </c>
      <c r="F1460" s="59">
        <v>0</v>
      </c>
      <c r="G1460" s="59">
        <v>0</v>
      </c>
      <c r="H1460" s="59">
        <v>53492</v>
      </c>
      <c r="I1460" s="59">
        <v>-1000</v>
      </c>
      <c r="J1460" s="59">
        <v>52492</v>
      </c>
      <c r="K1460" s="59">
        <v>0</v>
      </c>
      <c r="L1460" s="59">
        <v>0</v>
      </c>
      <c r="M1460" s="59">
        <v>0</v>
      </c>
      <c r="N1460" s="59">
        <v>52492</v>
      </c>
    </row>
    <row r="1461" spans="1:14" ht="15" x14ac:dyDescent="0.3">
      <c r="A1461" s="53" t="s">
        <v>227</v>
      </c>
      <c r="B1461" s="53" t="s">
        <v>66</v>
      </c>
      <c r="C1461" s="59">
        <v>68578</v>
      </c>
      <c r="D1461" s="59">
        <v>-2008</v>
      </c>
      <c r="E1461" s="59">
        <v>0</v>
      </c>
      <c r="F1461" s="59">
        <v>0</v>
      </c>
      <c r="G1461" s="59">
        <v>0</v>
      </c>
      <c r="H1461" s="59">
        <v>66570</v>
      </c>
      <c r="I1461" s="59">
        <v>-1000</v>
      </c>
      <c r="J1461" s="59">
        <v>65570</v>
      </c>
      <c r="K1461" s="59">
        <v>0</v>
      </c>
      <c r="L1461" s="59">
        <v>0</v>
      </c>
      <c r="M1461" s="59">
        <v>0</v>
      </c>
      <c r="N1461" s="59">
        <v>65570</v>
      </c>
    </row>
    <row r="1462" spans="1:14" ht="15" x14ac:dyDescent="0.3">
      <c r="A1462" s="53" t="s">
        <v>227</v>
      </c>
      <c r="B1462" s="53" t="s">
        <v>38</v>
      </c>
      <c r="C1462" s="59">
        <v>62743</v>
      </c>
      <c r="D1462" s="59">
        <v>0</v>
      </c>
      <c r="E1462" s="59">
        <v>0</v>
      </c>
      <c r="F1462" s="59">
        <v>0</v>
      </c>
      <c r="G1462" s="59">
        <v>0</v>
      </c>
      <c r="H1462" s="59">
        <v>62743</v>
      </c>
      <c r="I1462" s="59">
        <v>-4325</v>
      </c>
      <c r="J1462" s="59">
        <v>58418</v>
      </c>
      <c r="K1462" s="59">
        <v>0</v>
      </c>
      <c r="L1462" s="59">
        <v>0</v>
      </c>
      <c r="M1462" s="59">
        <v>0</v>
      </c>
      <c r="N1462" s="59">
        <v>58418</v>
      </c>
    </row>
    <row r="1463" spans="1:14" ht="15" x14ac:dyDescent="0.3">
      <c r="A1463" s="53" t="s">
        <v>227</v>
      </c>
      <c r="B1463" s="53" t="s">
        <v>67</v>
      </c>
      <c r="C1463" s="59">
        <v>68239</v>
      </c>
      <c r="D1463" s="59">
        <v>-1098</v>
      </c>
      <c r="E1463" s="59">
        <v>0</v>
      </c>
      <c r="F1463" s="59">
        <v>0</v>
      </c>
      <c r="G1463" s="59">
        <v>0</v>
      </c>
      <c r="H1463" s="59">
        <v>67141</v>
      </c>
      <c r="I1463" s="59">
        <v>-7407</v>
      </c>
      <c r="J1463" s="59">
        <v>59734</v>
      </c>
      <c r="K1463" s="59">
        <v>0</v>
      </c>
      <c r="L1463" s="59">
        <v>0</v>
      </c>
      <c r="M1463" s="59">
        <v>0</v>
      </c>
      <c r="N1463" s="59">
        <v>59734</v>
      </c>
    </row>
    <row r="1464" spans="1:14" ht="15" x14ac:dyDescent="0.3">
      <c r="A1464" s="53" t="s">
        <v>227</v>
      </c>
      <c r="B1464" s="53" t="s">
        <v>68</v>
      </c>
      <c r="C1464" s="59">
        <v>396673</v>
      </c>
      <c r="D1464" s="59">
        <v>-1623</v>
      </c>
      <c r="E1464" s="59">
        <v>0</v>
      </c>
      <c r="F1464" s="59">
        <v>0</v>
      </c>
      <c r="G1464" s="59">
        <v>0</v>
      </c>
      <c r="H1464" s="59">
        <v>395050</v>
      </c>
      <c r="I1464" s="59">
        <v>-31957</v>
      </c>
      <c r="J1464" s="59">
        <v>363093</v>
      </c>
      <c r="K1464" s="59">
        <v>0</v>
      </c>
      <c r="L1464" s="59">
        <v>0</v>
      </c>
      <c r="M1464" s="59">
        <v>0</v>
      </c>
      <c r="N1464" s="59">
        <v>363093</v>
      </c>
    </row>
    <row r="1465" spans="1:14" ht="15" x14ac:dyDescent="0.3">
      <c r="A1465" s="53" t="s">
        <v>227</v>
      </c>
      <c r="B1465" s="53" t="s">
        <v>69</v>
      </c>
      <c r="C1465" s="59">
        <v>479001</v>
      </c>
      <c r="D1465" s="59">
        <v>-103</v>
      </c>
      <c r="E1465" s="59">
        <v>0</v>
      </c>
      <c r="F1465" s="59">
        <v>0</v>
      </c>
      <c r="G1465" s="59">
        <v>0</v>
      </c>
      <c r="H1465" s="59">
        <v>478898</v>
      </c>
      <c r="I1465" s="59">
        <v>-117893</v>
      </c>
      <c r="J1465" s="59">
        <v>361005</v>
      </c>
      <c r="K1465" s="59">
        <v>0</v>
      </c>
      <c r="L1465" s="59">
        <v>0</v>
      </c>
      <c r="M1465" s="59">
        <v>0</v>
      </c>
      <c r="N1465" s="59">
        <v>361005</v>
      </c>
    </row>
    <row r="1466" spans="1:14" ht="15" x14ac:dyDescent="0.3">
      <c r="A1466" s="53" t="s">
        <v>227</v>
      </c>
      <c r="B1466" s="53" t="s">
        <v>70</v>
      </c>
      <c r="C1466" s="59">
        <v>901863</v>
      </c>
      <c r="D1466" s="59">
        <v>-5153</v>
      </c>
      <c r="E1466" s="59">
        <v>0</v>
      </c>
      <c r="F1466" s="59">
        <v>0</v>
      </c>
      <c r="G1466" s="59">
        <v>0</v>
      </c>
      <c r="H1466" s="59">
        <v>896710</v>
      </c>
      <c r="I1466" s="59">
        <v>-389941</v>
      </c>
      <c r="J1466" s="59">
        <v>506769</v>
      </c>
      <c r="K1466" s="59">
        <v>0</v>
      </c>
      <c r="L1466" s="59">
        <v>0</v>
      </c>
      <c r="M1466" s="59">
        <v>0</v>
      </c>
      <c r="N1466" s="59">
        <v>506769</v>
      </c>
    </row>
    <row r="1467" spans="1:14" ht="15" x14ac:dyDescent="0.3">
      <c r="A1467" s="53" t="s">
        <v>227</v>
      </c>
      <c r="B1467" s="53" t="s">
        <v>71</v>
      </c>
      <c r="C1467" s="59">
        <v>2686113</v>
      </c>
      <c r="D1467" s="59">
        <v>-15421</v>
      </c>
      <c r="E1467" s="59">
        <v>0</v>
      </c>
      <c r="F1467" s="59">
        <v>0</v>
      </c>
      <c r="G1467" s="59">
        <v>0</v>
      </c>
      <c r="H1467" s="59">
        <v>2670692</v>
      </c>
      <c r="I1467" s="59">
        <v>-1665935</v>
      </c>
      <c r="J1467" s="59">
        <v>1004757</v>
      </c>
      <c r="K1467" s="59">
        <v>0</v>
      </c>
      <c r="L1467" s="59">
        <v>0</v>
      </c>
      <c r="M1467" s="59">
        <v>0</v>
      </c>
      <c r="N1467" s="59">
        <v>1004757</v>
      </c>
    </row>
    <row r="1468" spans="1:14" ht="15" x14ac:dyDescent="0.3">
      <c r="A1468" s="53" t="s">
        <v>227</v>
      </c>
      <c r="B1468" s="53" t="s">
        <v>39</v>
      </c>
      <c r="C1468" s="59">
        <v>3280732</v>
      </c>
      <c r="D1468" s="59">
        <v>-16407</v>
      </c>
      <c r="E1468" s="59">
        <v>0</v>
      </c>
      <c r="F1468" s="59">
        <v>0</v>
      </c>
      <c r="G1468" s="59">
        <v>0</v>
      </c>
      <c r="H1468" s="59">
        <v>3264325</v>
      </c>
      <c r="I1468" s="59">
        <v>-2074791</v>
      </c>
      <c r="J1468" s="59">
        <v>1189534</v>
      </c>
      <c r="K1468" s="59">
        <v>0</v>
      </c>
      <c r="L1468" s="59">
        <v>0</v>
      </c>
      <c r="M1468" s="59">
        <v>0</v>
      </c>
      <c r="N1468" s="59">
        <v>1189534</v>
      </c>
    </row>
    <row r="1469" spans="1:14" ht="15" x14ac:dyDescent="0.3">
      <c r="A1469" s="53" t="s">
        <v>227</v>
      </c>
      <c r="B1469" s="53" t="s">
        <v>40</v>
      </c>
      <c r="C1469" s="59">
        <v>3514004</v>
      </c>
      <c r="D1469" s="59">
        <v>-52169</v>
      </c>
      <c r="E1469" s="59">
        <v>0</v>
      </c>
      <c r="F1469" s="59">
        <v>0</v>
      </c>
      <c r="G1469" s="59">
        <v>0</v>
      </c>
      <c r="H1469" s="59">
        <v>3461835</v>
      </c>
      <c r="I1469" s="59">
        <v>-3265219</v>
      </c>
      <c r="J1469" s="59">
        <v>196616</v>
      </c>
      <c r="K1469" s="59">
        <v>0</v>
      </c>
      <c r="L1469" s="59">
        <v>0</v>
      </c>
      <c r="M1469" s="59">
        <v>0</v>
      </c>
      <c r="N1469" s="59">
        <v>196616</v>
      </c>
    </row>
    <row r="1470" spans="1:14" ht="15" x14ac:dyDescent="0.3">
      <c r="A1470" s="53" t="s">
        <v>227</v>
      </c>
      <c r="B1470" s="53" t="s">
        <v>41</v>
      </c>
      <c r="C1470" s="59">
        <v>3384315</v>
      </c>
      <c r="D1470" s="59">
        <v>-14647</v>
      </c>
      <c r="E1470" s="59">
        <v>0</v>
      </c>
      <c r="F1470" s="59">
        <v>0</v>
      </c>
      <c r="G1470" s="59">
        <v>0</v>
      </c>
      <c r="H1470" s="59">
        <v>3369668</v>
      </c>
      <c r="I1470" s="59">
        <v>-2647678</v>
      </c>
      <c r="J1470" s="59">
        <v>721990</v>
      </c>
      <c r="K1470" s="59">
        <v>0</v>
      </c>
      <c r="L1470" s="59">
        <v>0</v>
      </c>
      <c r="M1470" s="59">
        <v>0</v>
      </c>
      <c r="N1470" s="59">
        <v>721990</v>
      </c>
    </row>
    <row r="1471" spans="1:14" ht="15" x14ac:dyDescent="0.3">
      <c r="A1471" s="53" t="s">
        <v>227</v>
      </c>
      <c r="B1471" s="53" t="s">
        <v>42</v>
      </c>
      <c r="C1471" s="59">
        <v>3273723</v>
      </c>
      <c r="D1471" s="59">
        <v>-21605</v>
      </c>
      <c r="E1471" s="59">
        <v>0</v>
      </c>
      <c r="F1471" s="59">
        <v>0</v>
      </c>
      <c r="G1471" s="59">
        <v>0</v>
      </c>
      <c r="H1471" s="59">
        <v>3252118</v>
      </c>
      <c r="I1471" s="59">
        <v>-2699148</v>
      </c>
      <c r="J1471" s="59">
        <v>552970</v>
      </c>
      <c r="K1471" s="59">
        <v>1</v>
      </c>
      <c r="L1471" s="59">
        <v>0</v>
      </c>
      <c r="M1471" s="59">
        <v>1</v>
      </c>
      <c r="N1471" s="59">
        <v>552969</v>
      </c>
    </row>
    <row r="1472" spans="1:14" ht="15" x14ac:dyDescent="0.3">
      <c r="A1472" s="53" t="s">
        <v>227</v>
      </c>
      <c r="B1472" s="53" t="s">
        <v>43</v>
      </c>
      <c r="C1472" s="59">
        <v>2785304</v>
      </c>
      <c r="D1472" s="59">
        <v>-26041</v>
      </c>
      <c r="E1472" s="59">
        <v>0</v>
      </c>
      <c r="F1472" s="59">
        <v>0</v>
      </c>
      <c r="G1472" s="59">
        <v>0</v>
      </c>
      <c r="H1472" s="59">
        <v>2759263</v>
      </c>
      <c r="I1472" s="59">
        <v>-2425375</v>
      </c>
      <c r="J1472" s="59">
        <v>333888</v>
      </c>
      <c r="K1472" s="59">
        <v>42825</v>
      </c>
      <c r="L1472" s="59">
        <v>-40423</v>
      </c>
      <c r="M1472" s="59">
        <v>2402</v>
      </c>
      <c r="N1472" s="59">
        <v>331486</v>
      </c>
    </row>
    <row r="1473" spans="1:14" ht="15" x14ac:dyDescent="0.3">
      <c r="A1473" s="53" t="s">
        <v>227</v>
      </c>
      <c r="B1473" s="53" t="s">
        <v>44</v>
      </c>
      <c r="C1473" s="59">
        <v>2162747</v>
      </c>
      <c r="D1473" s="59">
        <v>-14345</v>
      </c>
      <c r="E1473" s="59">
        <v>0</v>
      </c>
      <c r="F1473" s="59">
        <v>0</v>
      </c>
      <c r="G1473" s="59">
        <v>0</v>
      </c>
      <c r="H1473" s="59">
        <v>2148402</v>
      </c>
      <c r="I1473" s="59">
        <v>-2148402</v>
      </c>
      <c r="J1473" s="59">
        <v>0</v>
      </c>
      <c r="K1473" s="59">
        <v>0</v>
      </c>
      <c r="L1473" s="59">
        <v>0</v>
      </c>
      <c r="M1473" s="59">
        <v>0</v>
      </c>
      <c r="N1473" s="59">
        <v>0</v>
      </c>
    </row>
    <row r="1474" spans="1:14" ht="15" x14ac:dyDescent="0.3">
      <c r="A1474" s="53" t="s">
        <v>226</v>
      </c>
      <c r="B1474" s="53" t="s">
        <v>47</v>
      </c>
      <c r="C1474" s="59">
        <v>774664</v>
      </c>
      <c r="D1474" s="59">
        <v>0</v>
      </c>
      <c r="E1474" s="59">
        <v>0</v>
      </c>
      <c r="F1474" s="59">
        <v>0</v>
      </c>
      <c r="G1474" s="59">
        <v>0</v>
      </c>
      <c r="H1474" s="59">
        <v>774664</v>
      </c>
      <c r="I1474" s="59">
        <v>-774664</v>
      </c>
      <c r="J1474" s="59">
        <v>0</v>
      </c>
      <c r="K1474" s="59">
        <v>0</v>
      </c>
      <c r="L1474" s="59">
        <v>0</v>
      </c>
      <c r="M1474" s="59">
        <v>0</v>
      </c>
      <c r="N1474" s="59">
        <v>0</v>
      </c>
    </row>
    <row r="1475" spans="1:14" ht="15" x14ac:dyDescent="0.3">
      <c r="A1475" s="53" t="s">
        <v>226</v>
      </c>
      <c r="B1475" s="53" t="s">
        <v>48</v>
      </c>
      <c r="C1475" s="59">
        <v>6435545</v>
      </c>
      <c r="D1475" s="59">
        <v>-354801</v>
      </c>
      <c r="E1475" s="59">
        <v>0</v>
      </c>
      <c r="F1475" s="59">
        <v>0</v>
      </c>
      <c r="G1475" s="59">
        <v>0</v>
      </c>
      <c r="H1475" s="59">
        <v>6080744</v>
      </c>
      <c r="I1475" s="59">
        <v>-6080744</v>
      </c>
      <c r="J1475" s="59">
        <v>0</v>
      </c>
      <c r="K1475" s="59">
        <v>3639998</v>
      </c>
      <c r="L1475" s="59">
        <v>-3571501</v>
      </c>
      <c r="M1475" s="59">
        <v>68497</v>
      </c>
      <c r="N1475" s="59">
        <v>-68497</v>
      </c>
    </row>
    <row r="1476" spans="1:14" ht="15" x14ac:dyDescent="0.3">
      <c r="A1476" s="53" t="s">
        <v>226</v>
      </c>
      <c r="B1476" s="53" t="s">
        <v>49</v>
      </c>
      <c r="C1476" s="59">
        <v>6880257</v>
      </c>
      <c r="D1476" s="59">
        <v>-3102967</v>
      </c>
      <c r="E1476" s="59">
        <v>0</v>
      </c>
      <c r="F1476" s="59">
        <v>0</v>
      </c>
      <c r="G1476" s="59">
        <v>0</v>
      </c>
      <c r="H1476" s="59">
        <v>3777290</v>
      </c>
      <c r="I1476" s="59">
        <v>-3777290</v>
      </c>
      <c r="J1476" s="59">
        <v>0</v>
      </c>
      <c r="K1476" s="59">
        <v>4502407</v>
      </c>
      <c r="L1476" s="59">
        <v>-4444654</v>
      </c>
      <c r="M1476" s="59">
        <v>57753</v>
      </c>
      <c r="N1476" s="59">
        <v>-57753</v>
      </c>
    </row>
    <row r="1477" spans="1:14" ht="15" x14ac:dyDescent="0.3">
      <c r="A1477" s="53" t="s">
        <v>226</v>
      </c>
      <c r="B1477" s="53" t="s">
        <v>50</v>
      </c>
      <c r="C1477" s="59">
        <v>6767537</v>
      </c>
      <c r="D1477" s="59">
        <v>-2943021</v>
      </c>
      <c r="E1477" s="59">
        <v>0</v>
      </c>
      <c r="F1477" s="59">
        <v>0</v>
      </c>
      <c r="G1477" s="59">
        <v>0</v>
      </c>
      <c r="H1477" s="59">
        <v>3824516</v>
      </c>
      <c r="I1477" s="59">
        <v>-3824516</v>
      </c>
      <c r="J1477" s="59">
        <v>0</v>
      </c>
      <c r="K1477" s="59">
        <v>1122365</v>
      </c>
      <c r="L1477" s="59">
        <v>-1122365</v>
      </c>
      <c r="M1477" s="59">
        <v>0</v>
      </c>
      <c r="N1477" s="59">
        <v>0</v>
      </c>
    </row>
    <row r="1478" spans="1:14" ht="15" x14ac:dyDescent="0.3">
      <c r="A1478" s="53" t="s">
        <v>226</v>
      </c>
      <c r="B1478" s="53" t="s">
        <v>51</v>
      </c>
      <c r="C1478" s="59">
        <v>9194318</v>
      </c>
      <c r="D1478" s="59">
        <v>-6725426</v>
      </c>
      <c r="E1478" s="59">
        <v>0</v>
      </c>
      <c r="F1478" s="59">
        <v>0</v>
      </c>
      <c r="G1478" s="59">
        <v>0</v>
      </c>
      <c r="H1478" s="59">
        <v>2468892</v>
      </c>
      <c r="I1478" s="59">
        <v>-2468892</v>
      </c>
      <c r="J1478" s="59">
        <v>0</v>
      </c>
      <c r="K1478" s="59">
        <v>682237</v>
      </c>
      <c r="L1478" s="59">
        <v>-682237</v>
      </c>
      <c r="M1478" s="59">
        <v>0</v>
      </c>
      <c r="N1478" s="59">
        <v>0</v>
      </c>
    </row>
    <row r="1479" spans="1:14" ht="15" x14ac:dyDescent="0.3">
      <c r="A1479" s="53" t="s">
        <v>226</v>
      </c>
      <c r="B1479" s="53" t="s">
        <v>52</v>
      </c>
      <c r="C1479" s="59">
        <v>10109255</v>
      </c>
      <c r="D1479" s="59">
        <v>-4184894</v>
      </c>
      <c r="E1479" s="59">
        <v>0</v>
      </c>
      <c r="F1479" s="59">
        <v>0</v>
      </c>
      <c r="G1479" s="59">
        <v>0</v>
      </c>
      <c r="H1479" s="59">
        <v>5924361</v>
      </c>
      <c r="I1479" s="59">
        <v>-5924361</v>
      </c>
      <c r="J1479" s="59">
        <v>0</v>
      </c>
      <c r="K1479" s="59">
        <v>0</v>
      </c>
      <c r="L1479" s="59">
        <v>0</v>
      </c>
      <c r="M1479" s="59">
        <v>0</v>
      </c>
      <c r="N1479" s="59">
        <v>0</v>
      </c>
    </row>
    <row r="1480" spans="1:14" ht="15" x14ac:dyDescent="0.3">
      <c r="A1480" s="53" t="s">
        <v>226</v>
      </c>
      <c r="B1480" s="53" t="s">
        <v>53</v>
      </c>
      <c r="C1480" s="59">
        <v>9918306</v>
      </c>
      <c r="D1480" s="59">
        <v>-4146090</v>
      </c>
      <c r="E1480" s="59">
        <v>0</v>
      </c>
      <c r="F1480" s="59">
        <v>0</v>
      </c>
      <c r="G1480" s="59">
        <v>0</v>
      </c>
      <c r="H1480" s="59">
        <v>5772216</v>
      </c>
      <c r="I1480" s="59">
        <v>-5772216</v>
      </c>
      <c r="J1480" s="59">
        <v>0</v>
      </c>
      <c r="K1480" s="59">
        <v>136699</v>
      </c>
      <c r="L1480" s="59">
        <v>-136651</v>
      </c>
      <c r="M1480" s="59">
        <v>48</v>
      </c>
      <c r="N1480" s="59">
        <v>-48</v>
      </c>
    </row>
    <row r="1481" spans="1:14" ht="15" x14ac:dyDescent="0.3">
      <c r="A1481" s="53" t="s">
        <v>226</v>
      </c>
      <c r="B1481" s="53" t="s">
        <v>54</v>
      </c>
      <c r="C1481" s="59">
        <v>8970168</v>
      </c>
      <c r="D1481" s="59">
        <v>-4244159</v>
      </c>
      <c r="E1481" s="59">
        <v>0</v>
      </c>
      <c r="F1481" s="59">
        <v>0</v>
      </c>
      <c r="G1481" s="59">
        <v>0</v>
      </c>
      <c r="H1481" s="59">
        <v>4726009</v>
      </c>
      <c r="I1481" s="59">
        <v>-4726009</v>
      </c>
      <c r="J1481" s="59">
        <v>0</v>
      </c>
      <c r="K1481" s="59">
        <v>86368</v>
      </c>
      <c r="L1481" s="59">
        <v>-86324</v>
      </c>
      <c r="M1481" s="59">
        <v>44</v>
      </c>
      <c r="N1481" s="59">
        <v>-44</v>
      </c>
    </row>
    <row r="1482" spans="1:14" ht="15" x14ac:dyDescent="0.3">
      <c r="A1482" s="53" t="s">
        <v>226</v>
      </c>
      <c r="B1482" s="53" t="s">
        <v>55</v>
      </c>
      <c r="C1482" s="59">
        <v>8008070</v>
      </c>
      <c r="D1482" s="59">
        <v>-3777540</v>
      </c>
      <c r="E1482" s="59">
        <v>0</v>
      </c>
      <c r="F1482" s="59">
        <v>0</v>
      </c>
      <c r="G1482" s="59">
        <v>0</v>
      </c>
      <c r="H1482" s="59">
        <v>4230530</v>
      </c>
      <c r="I1482" s="59">
        <v>-4230530</v>
      </c>
      <c r="J1482" s="59">
        <v>0</v>
      </c>
      <c r="K1482" s="59">
        <v>73525</v>
      </c>
      <c r="L1482" s="59">
        <v>-73477</v>
      </c>
      <c r="M1482" s="59">
        <v>48</v>
      </c>
      <c r="N1482" s="59">
        <v>-48</v>
      </c>
    </row>
    <row r="1483" spans="1:14" ht="15" x14ac:dyDescent="0.3">
      <c r="A1483" s="53" t="s">
        <v>226</v>
      </c>
      <c r="B1483" s="53" t="s">
        <v>56</v>
      </c>
      <c r="C1483" s="59">
        <v>3998365</v>
      </c>
      <c r="D1483" s="59">
        <v>-1813869</v>
      </c>
      <c r="E1483" s="59">
        <v>0</v>
      </c>
      <c r="F1483" s="59">
        <v>0</v>
      </c>
      <c r="G1483" s="59">
        <v>0</v>
      </c>
      <c r="H1483" s="59">
        <v>2184496</v>
      </c>
      <c r="I1483" s="59">
        <v>-2184496</v>
      </c>
      <c r="J1483" s="59">
        <v>0</v>
      </c>
      <c r="K1483" s="59">
        <v>32867</v>
      </c>
      <c r="L1483" s="59">
        <v>-32835</v>
      </c>
      <c r="M1483" s="59">
        <v>32</v>
      </c>
      <c r="N1483" s="59">
        <v>-32</v>
      </c>
    </row>
    <row r="1484" spans="1:14" ht="15" x14ac:dyDescent="0.3">
      <c r="A1484" s="53" t="s">
        <v>225</v>
      </c>
      <c r="B1484" s="53" t="s">
        <v>68</v>
      </c>
      <c r="C1484" s="59">
        <v>17098</v>
      </c>
      <c r="D1484" s="59">
        <v>0</v>
      </c>
      <c r="E1484" s="59">
        <v>0</v>
      </c>
      <c r="F1484" s="59">
        <v>0</v>
      </c>
      <c r="G1484" s="59">
        <v>0</v>
      </c>
      <c r="H1484" s="59">
        <v>17098</v>
      </c>
      <c r="I1484" s="59">
        <v>-1000</v>
      </c>
      <c r="J1484" s="59">
        <v>16098</v>
      </c>
      <c r="K1484" s="59">
        <v>0</v>
      </c>
      <c r="L1484" s="59">
        <v>0</v>
      </c>
      <c r="M1484" s="59">
        <v>0</v>
      </c>
      <c r="N1484" s="59">
        <v>16098</v>
      </c>
    </row>
    <row r="1485" spans="1:14" ht="15" x14ac:dyDescent="0.3">
      <c r="A1485" s="53" t="s">
        <v>225</v>
      </c>
      <c r="B1485" s="53" t="s">
        <v>69</v>
      </c>
      <c r="C1485" s="59">
        <v>51918</v>
      </c>
      <c r="D1485" s="59">
        <v>0</v>
      </c>
      <c r="E1485" s="59">
        <v>0</v>
      </c>
      <c r="F1485" s="59">
        <v>0</v>
      </c>
      <c r="G1485" s="59">
        <v>0</v>
      </c>
      <c r="H1485" s="59">
        <v>51918</v>
      </c>
      <c r="I1485" s="59">
        <v>-1000</v>
      </c>
      <c r="J1485" s="59">
        <v>50918</v>
      </c>
      <c r="K1485" s="59">
        <v>0</v>
      </c>
      <c r="L1485" s="59">
        <v>0</v>
      </c>
      <c r="M1485" s="59">
        <v>0</v>
      </c>
      <c r="N1485" s="59">
        <v>50918</v>
      </c>
    </row>
    <row r="1486" spans="1:14" ht="15" x14ac:dyDescent="0.3">
      <c r="A1486" s="53" t="s">
        <v>225</v>
      </c>
      <c r="B1486" s="53" t="s">
        <v>39</v>
      </c>
      <c r="C1486" s="59">
        <v>7405</v>
      </c>
      <c r="D1486" s="59">
        <v>0</v>
      </c>
      <c r="E1486" s="59">
        <v>0</v>
      </c>
      <c r="F1486" s="59">
        <v>0</v>
      </c>
      <c r="G1486" s="59">
        <v>0</v>
      </c>
      <c r="H1486" s="59">
        <v>7405</v>
      </c>
      <c r="I1486" s="59">
        <v>-3652</v>
      </c>
      <c r="J1486" s="59">
        <v>3753</v>
      </c>
      <c r="K1486" s="59">
        <v>0</v>
      </c>
      <c r="L1486" s="59">
        <v>0</v>
      </c>
      <c r="M1486" s="59">
        <v>0</v>
      </c>
      <c r="N1486" s="59">
        <v>3753</v>
      </c>
    </row>
    <row r="1487" spans="1:14" ht="15" x14ac:dyDescent="0.3">
      <c r="A1487" s="53" t="s">
        <v>225</v>
      </c>
      <c r="B1487" s="53" t="s">
        <v>40</v>
      </c>
      <c r="C1487" s="59">
        <v>1019</v>
      </c>
      <c r="D1487" s="59">
        <v>0</v>
      </c>
      <c r="E1487" s="59">
        <v>0</v>
      </c>
      <c r="F1487" s="59">
        <v>0</v>
      </c>
      <c r="G1487" s="59">
        <v>0</v>
      </c>
      <c r="H1487" s="59">
        <v>1019</v>
      </c>
      <c r="I1487" s="59">
        <v>-1019</v>
      </c>
      <c r="J1487" s="59">
        <v>0</v>
      </c>
      <c r="K1487" s="59">
        <v>0</v>
      </c>
      <c r="L1487" s="59">
        <v>0</v>
      </c>
      <c r="M1487" s="59">
        <v>0</v>
      </c>
      <c r="N1487" s="59">
        <v>0</v>
      </c>
    </row>
    <row r="1488" spans="1:14" ht="15" x14ac:dyDescent="0.3">
      <c r="A1488" s="53" t="s">
        <v>225</v>
      </c>
      <c r="B1488" s="53" t="s">
        <v>42</v>
      </c>
      <c r="C1488" s="59">
        <v>47447</v>
      </c>
      <c r="D1488" s="59">
        <v>0</v>
      </c>
      <c r="E1488" s="59">
        <v>0</v>
      </c>
      <c r="F1488" s="59">
        <v>0</v>
      </c>
      <c r="G1488" s="59">
        <v>0</v>
      </c>
      <c r="H1488" s="59">
        <v>47447</v>
      </c>
      <c r="I1488" s="59">
        <v>-12735</v>
      </c>
      <c r="J1488" s="59">
        <v>34712</v>
      </c>
      <c r="K1488" s="59">
        <v>0</v>
      </c>
      <c r="L1488" s="59">
        <v>0</v>
      </c>
      <c r="M1488" s="59">
        <v>0</v>
      </c>
      <c r="N1488" s="59">
        <v>34712</v>
      </c>
    </row>
    <row r="1489" spans="1:14" ht="15" x14ac:dyDescent="0.3">
      <c r="A1489" s="53" t="s">
        <v>225</v>
      </c>
      <c r="B1489" s="53" t="s">
        <v>43</v>
      </c>
      <c r="C1489" s="59">
        <v>14952</v>
      </c>
      <c r="D1489" s="59">
        <v>0</v>
      </c>
      <c r="E1489" s="59">
        <v>0</v>
      </c>
      <c r="F1489" s="59">
        <v>0</v>
      </c>
      <c r="G1489" s="59">
        <v>0</v>
      </c>
      <c r="H1489" s="59">
        <v>14952</v>
      </c>
      <c r="I1489" s="59">
        <v>-6939</v>
      </c>
      <c r="J1489" s="59">
        <v>8013</v>
      </c>
      <c r="K1489" s="59">
        <v>0</v>
      </c>
      <c r="L1489" s="59">
        <v>0</v>
      </c>
      <c r="M1489" s="59">
        <v>0</v>
      </c>
      <c r="N1489" s="59">
        <v>8013</v>
      </c>
    </row>
    <row r="1490" spans="1:14" ht="15" x14ac:dyDescent="0.3">
      <c r="A1490" s="53" t="s">
        <v>225</v>
      </c>
      <c r="B1490" s="53" t="s">
        <v>45</v>
      </c>
      <c r="C1490" s="59">
        <v>1731</v>
      </c>
      <c r="D1490" s="59">
        <v>0</v>
      </c>
      <c r="E1490" s="59">
        <v>0</v>
      </c>
      <c r="F1490" s="59">
        <v>0</v>
      </c>
      <c r="G1490" s="59">
        <v>0</v>
      </c>
      <c r="H1490" s="59">
        <v>1731</v>
      </c>
      <c r="I1490" s="59">
        <v>-1731</v>
      </c>
      <c r="J1490" s="59">
        <v>0</v>
      </c>
      <c r="K1490" s="59">
        <v>0</v>
      </c>
      <c r="L1490" s="59">
        <v>0</v>
      </c>
      <c r="M1490" s="59">
        <v>0</v>
      </c>
      <c r="N1490" s="59">
        <v>0</v>
      </c>
    </row>
    <row r="1491" spans="1:14" ht="15" x14ac:dyDescent="0.3">
      <c r="A1491" s="53" t="s">
        <v>224</v>
      </c>
      <c r="B1491" s="53" t="s">
        <v>54</v>
      </c>
      <c r="C1491" s="59">
        <v>571046</v>
      </c>
      <c r="D1491" s="59">
        <v>-8139</v>
      </c>
      <c r="E1491" s="59">
        <v>0</v>
      </c>
      <c r="F1491" s="59">
        <v>0</v>
      </c>
      <c r="G1491" s="59">
        <v>0</v>
      </c>
      <c r="H1491" s="59">
        <v>562907</v>
      </c>
      <c r="I1491" s="59">
        <v>-562907</v>
      </c>
      <c r="J1491" s="59">
        <v>0</v>
      </c>
      <c r="K1491" s="59">
        <v>219834</v>
      </c>
      <c r="L1491" s="59">
        <v>-219565</v>
      </c>
      <c r="M1491" s="59">
        <v>269</v>
      </c>
      <c r="N1491" s="59">
        <v>-269</v>
      </c>
    </row>
    <row r="1492" spans="1:14" ht="15" x14ac:dyDescent="0.3">
      <c r="A1492" s="53" t="s">
        <v>224</v>
      </c>
      <c r="B1492" s="53" t="s">
        <v>55</v>
      </c>
      <c r="C1492" s="59">
        <v>703847</v>
      </c>
      <c r="D1492" s="59">
        <v>-187655</v>
      </c>
      <c r="E1492" s="59">
        <v>0</v>
      </c>
      <c r="F1492" s="59">
        <v>0</v>
      </c>
      <c r="G1492" s="59">
        <v>0</v>
      </c>
      <c r="H1492" s="59">
        <v>516192</v>
      </c>
      <c r="I1492" s="59">
        <v>-516192</v>
      </c>
      <c r="J1492" s="59">
        <v>0</v>
      </c>
      <c r="K1492" s="59">
        <v>44864</v>
      </c>
      <c r="L1492" s="59">
        <v>-44864</v>
      </c>
      <c r="M1492" s="59">
        <v>0</v>
      </c>
      <c r="N1492" s="59">
        <v>0</v>
      </c>
    </row>
    <row r="1493" spans="1:14" ht="15" x14ac:dyDescent="0.3">
      <c r="A1493" s="53" t="s">
        <v>224</v>
      </c>
      <c r="B1493" s="53" t="s">
        <v>56</v>
      </c>
      <c r="C1493" s="59">
        <v>700102</v>
      </c>
      <c r="D1493" s="59">
        <v>-143901</v>
      </c>
      <c r="E1493" s="59">
        <v>0</v>
      </c>
      <c r="F1493" s="59">
        <v>0</v>
      </c>
      <c r="G1493" s="59">
        <v>0</v>
      </c>
      <c r="H1493" s="59">
        <v>556201</v>
      </c>
      <c r="I1493" s="59">
        <v>-556201</v>
      </c>
      <c r="J1493" s="59">
        <v>0</v>
      </c>
      <c r="K1493" s="59">
        <v>31045</v>
      </c>
      <c r="L1493" s="59">
        <v>-31045</v>
      </c>
      <c r="M1493" s="59">
        <v>0</v>
      </c>
      <c r="N1493" s="59">
        <v>0</v>
      </c>
    </row>
    <row r="1494" spans="1:14" ht="15" x14ac:dyDescent="0.3">
      <c r="A1494" s="53" t="s">
        <v>224</v>
      </c>
      <c r="B1494" s="53" t="s">
        <v>57</v>
      </c>
      <c r="C1494" s="59">
        <v>703081</v>
      </c>
      <c r="D1494" s="59">
        <v>-153397</v>
      </c>
      <c r="E1494" s="59">
        <v>0</v>
      </c>
      <c r="F1494" s="59">
        <v>0</v>
      </c>
      <c r="G1494" s="59">
        <v>0</v>
      </c>
      <c r="H1494" s="59">
        <v>549684</v>
      </c>
      <c r="I1494" s="59">
        <v>-549684</v>
      </c>
      <c r="J1494" s="59">
        <v>0</v>
      </c>
      <c r="K1494" s="59">
        <v>28984</v>
      </c>
      <c r="L1494" s="59">
        <v>-28984</v>
      </c>
      <c r="M1494" s="59">
        <v>0</v>
      </c>
      <c r="N1494" s="59">
        <v>0</v>
      </c>
    </row>
    <row r="1495" spans="1:14" ht="15" x14ac:dyDescent="0.3">
      <c r="A1495" s="53" t="s">
        <v>224</v>
      </c>
      <c r="B1495" s="53" t="s">
        <v>58</v>
      </c>
      <c r="C1495" s="59">
        <v>817131</v>
      </c>
      <c r="D1495" s="59">
        <v>-156894</v>
      </c>
      <c r="E1495" s="59">
        <v>0</v>
      </c>
      <c r="F1495" s="59">
        <v>0</v>
      </c>
      <c r="G1495" s="59">
        <v>0</v>
      </c>
      <c r="H1495" s="59">
        <v>660237</v>
      </c>
      <c r="I1495" s="59">
        <v>-660237</v>
      </c>
      <c r="J1495" s="59">
        <v>0</v>
      </c>
      <c r="K1495" s="59">
        <v>42615</v>
      </c>
      <c r="L1495" s="59">
        <v>-42615</v>
      </c>
      <c r="M1495" s="59">
        <v>0</v>
      </c>
      <c r="N1495" s="59">
        <v>0</v>
      </c>
    </row>
    <row r="1496" spans="1:14" ht="15" x14ac:dyDescent="0.3">
      <c r="A1496" s="53" t="s">
        <v>224</v>
      </c>
      <c r="B1496" s="53" t="s">
        <v>59</v>
      </c>
      <c r="C1496" s="59">
        <v>859027</v>
      </c>
      <c r="D1496" s="59">
        <v>-156181</v>
      </c>
      <c r="E1496" s="59">
        <v>0</v>
      </c>
      <c r="F1496" s="59">
        <v>0</v>
      </c>
      <c r="G1496" s="59">
        <v>0</v>
      </c>
      <c r="H1496" s="59">
        <v>702846</v>
      </c>
      <c r="I1496" s="59">
        <v>-702846</v>
      </c>
      <c r="J1496" s="59">
        <v>0</v>
      </c>
      <c r="K1496" s="59">
        <v>37568</v>
      </c>
      <c r="L1496" s="59">
        <v>-37568</v>
      </c>
      <c r="M1496" s="59">
        <v>0</v>
      </c>
      <c r="N1496" s="59">
        <v>0</v>
      </c>
    </row>
    <row r="1497" spans="1:14" ht="15" x14ac:dyDescent="0.3">
      <c r="A1497" s="53" t="s">
        <v>224</v>
      </c>
      <c r="B1497" s="53" t="s">
        <v>60</v>
      </c>
      <c r="C1497" s="59">
        <v>785103</v>
      </c>
      <c r="D1497" s="59">
        <v>-143590</v>
      </c>
      <c r="E1497" s="59">
        <v>0</v>
      </c>
      <c r="F1497" s="59">
        <v>0</v>
      </c>
      <c r="G1497" s="59">
        <v>0</v>
      </c>
      <c r="H1497" s="59">
        <v>641513</v>
      </c>
      <c r="I1497" s="59">
        <v>-641513</v>
      </c>
      <c r="J1497" s="59">
        <v>0</v>
      </c>
      <c r="K1497" s="59">
        <v>26723</v>
      </c>
      <c r="L1497" s="59">
        <v>-26723</v>
      </c>
      <c r="M1497" s="59">
        <v>0</v>
      </c>
      <c r="N1497" s="59">
        <v>0</v>
      </c>
    </row>
    <row r="1498" spans="1:14" ht="15" x14ac:dyDescent="0.3">
      <c r="A1498" s="53" t="s">
        <v>224</v>
      </c>
      <c r="B1498" s="53" t="s">
        <v>89</v>
      </c>
      <c r="C1498" s="59">
        <v>718322</v>
      </c>
      <c r="D1498" s="59">
        <v>-128621</v>
      </c>
      <c r="E1498" s="59">
        <v>0</v>
      </c>
      <c r="F1498" s="59">
        <v>0</v>
      </c>
      <c r="G1498" s="59">
        <v>0</v>
      </c>
      <c r="H1498" s="59">
        <v>589701</v>
      </c>
      <c r="I1498" s="59">
        <v>-589701</v>
      </c>
      <c r="J1498" s="59">
        <v>0</v>
      </c>
      <c r="K1498" s="59">
        <v>21995</v>
      </c>
      <c r="L1498" s="59">
        <v>-21995</v>
      </c>
      <c r="M1498" s="59">
        <v>0</v>
      </c>
      <c r="N1498" s="59">
        <v>0</v>
      </c>
    </row>
    <row r="1499" spans="1:14" ht="15" x14ac:dyDescent="0.3">
      <c r="A1499" s="53" t="s">
        <v>223</v>
      </c>
      <c r="B1499" s="53" t="s">
        <v>47</v>
      </c>
      <c r="C1499" s="59">
        <v>125110</v>
      </c>
      <c r="D1499" s="59">
        <v>0</v>
      </c>
      <c r="E1499" s="59">
        <v>0</v>
      </c>
      <c r="F1499" s="59">
        <v>0</v>
      </c>
      <c r="G1499" s="59">
        <v>0</v>
      </c>
      <c r="H1499" s="59">
        <v>125110</v>
      </c>
      <c r="I1499" s="59">
        <v>-125110</v>
      </c>
      <c r="J1499" s="59">
        <v>0</v>
      </c>
      <c r="K1499" s="59">
        <v>0</v>
      </c>
      <c r="L1499" s="59">
        <v>0</v>
      </c>
      <c r="M1499" s="59">
        <v>0</v>
      </c>
      <c r="N1499" s="59">
        <v>0</v>
      </c>
    </row>
    <row r="1500" spans="1:14" ht="15" x14ac:dyDescent="0.3">
      <c r="A1500" s="53" t="s">
        <v>223</v>
      </c>
      <c r="B1500" s="53" t="s">
        <v>48</v>
      </c>
      <c r="C1500" s="59">
        <v>1781676</v>
      </c>
      <c r="D1500" s="59">
        <v>-17398</v>
      </c>
      <c r="E1500" s="59">
        <v>0</v>
      </c>
      <c r="F1500" s="59">
        <v>0</v>
      </c>
      <c r="G1500" s="59">
        <v>0</v>
      </c>
      <c r="H1500" s="59">
        <v>1764278</v>
      </c>
      <c r="I1500" s="59">
        <v>-1764278</v>
      </c>
      <c r="J1500" s="59">
        <v>0</v>
      </c>
      <c r="K1500" s="59">
        <v>250700</v>
      </c>
      <c r="L1500" s="59">
        <v>-250499</v>
      </c>
      <c r="M1500" s="59">
        <v>201</v>
      </c>
      <c r="N1500" s="59">
        <v>-201</v>
      </c>
    </row>
    <row r="1501" spans="1:14" ht="15" x14ac:dyDescent="0.3">
      <c r="A1501" s="53" t="s">
        <v>223</v>
      </c>
      <c r="B1501" s="53" t="s">
        <v>49</v>
      </c>
      <c r="C1501" s="59">
        <v>1881553</v>
      </c>
      <c r="D1501" s="59">
        <v>-1703</v>
      </c>
      <c r="E1501" s="59">
        <v>0</v>
      </c>
      <c r="F1501" s="59">
        <v>0</v>
      </c>
      <c r="G1501" s="59">
        <v>0</v>
      </c>
      <c r="H1501" s="59">
        <v>1879850</v>
      </c>
      <c r="I1501" s="59">
        <v>-1879850</v>
      </c>
      <c r="J1501" s="59">
        <v>0</v>
      </c>
      <c r="K1501" s="59">
        <v>17499</v>
      </c>
      <c r="L1501" s="59">
        <v>-17499</v>
      </c>
      <c r="M1501" s="59">
        <v>0</v>
      </c>
      <c r="N1501" s="59">
        <v>0</v>
      </c>
    </row>
    <row r="1502" spans="1:14" ht="15" x14ac:dyDescent="0.3">
      <c r="A1502" s="53" t="s">
        <v>223</v>
      </c>
      <c r="B1502" s="53" t="s">
        <v>50</v>
      </c>
      <c r="C1502" s="59">
        <v>1865395</v>
      </c>
      <c r="D1502" s="59">
        <v>-2100</v>
      </c>
      <c r="E1502" s="59">
        <v>0</v>
      </c>
      <c r="F1502" s="59">
        <v>0</v>
      </c>
      <c r="G1502" s="59">
        <v>0</v>
      </c>
      <c r="H1502" s="59">
        <v>1863295</v>
      </c>
      <c r="I1502" s="59">
        <v>-1863295</v>
      </c>
      <c r="J1502" s="59">
        <v>0</v>
      </c>
      <c r="K1502" s="59">
        <v>28967</v>
      </c>
      <c r="L1502" s="59">
        <v>-28967</v>
      </c>
      <c r="M1502" s="59">
        <v>0</v>
      </c>
      <c r="N1502" s="59">
        <v>0</v>
      </c>
    </row>
    <row r="1503" spans="1:14" ht="15" x14ac:dyDescent="0.3">
      <c r="A1503" s="53" t="s">
        <v>223</v>
      </c>
      <c r="B1503" s="53" t="s">
        <v>51</v>
      </c>
      <c r="C1503" s="59">
        <v>1793457</v>
      </c>
      <c r="D1503" s="59">
        <v>-15814</v>
      </c>
      <c r="E1503" s="59">
        <v>0</v>
      </c>
      <c r="F1503" s="59">
        <v>0</v>
      </c>
      <c r="G1503" s="59">
        <v>0</v>
      </c>
      <c r="H1503" s="59">
        <v>1777643</v>
      </c>
      <c r="I1503" s="59">
        <v>-1777643</v>
      </c>
      <c r="J1503" s="59">
        <v>0</v>
      </c>
      <c r="K1503" s="59">
        <v>77115</v>
      </c>
      <c r="L1503" s="59">
        <v>-77115</v>
      </c>
      <c r="M1503" s="59">
        <v>0</v>
      </c>
      <c r="N1503" s="59">
        <v>0</v>
      </c>
    </row>
    <row r="1504" spans="1:14" ht="15" x14ac:dyDescent="0.3">
      <c r="A1504" s="53" t="s">
        <v>223</v>
      </c>
      <c r="B1504" s="53" t="s">
        <v>52</v>
      </c>
      <c r="C1504" s="59">
        <v>1683886</v>
      </c>
      <c r="D1504" s="59">
        <v>-44127</v>
      </c>
      <c r="E1504" s="59">
        <v>0</v>
      </c>
      <c r="F1504" s="59">
        <v>0</v>
      </c>
      <c r="G1504" s="59">
        <v>0</v>
      </c>
      <c r="H1504" s="59">
        <v>1639759</v>
      </c>
      <c r="I1504" s="59">
        <v>-1639759</v>
      </c>
      <c r="J1504" s="59">
        <v>0</v>
      </c>
      <c r="K1504" s="59">
        <v>21910</v>
      </c>
      <c r="L1504" s="59">
        <v>-21910</v>
      </c>
      <c r="M1504" s="59">
        <v>0</v>
      </c>
      <c r="N1504" s="59">
        <v>0</v>
      </c>
    </row>
    <row r="1505" spans="1:14" ht="15" x14ac:dyDescent="0.3">
      <c r="A1505" s="53" t="s">
        <v>223</v>
      </c>
      <c r="B1505" s="53" t="s">
        <v>53</v>
      </c>
      <c r="C1505" s="59">
        <v>1454034</v>
      </c>
      <c r="D1505" s="59">
        <v>-23012</v>
      </c>
      <c r="E1505" s="59">
        <v>0</v>
      </c>
      <c r="F1505" s="59">
        <v>0</v>
      </c>
      <c r="G1505" s="59">
        <v>0</v>
      </c>
      <c r="H1505" s="59">
        <v>1431022</v>
      </c>
      <c r="I1505" s="59">
        <v>-1431022</v>
      </c>
      <c r="J1505" s="59">
        <v>0</v>
      </c>
      <c r="K1505" s="59">
        <v>49506</v>
      </c>
      <c r="L1505" s="59">
        <v>-49506</v>
      </c>
      <c r="M1505" s="59">
        <v>0</v>
      </c>
      <c r="N1505" s="59">
        <v>0</v>
      </c>
    </row>
    <row r="1506" spans="1:14" ht="15" x14ac:dyDescent="0.3">
      <c r="A1506" s="53" t="s">
        <v>223</v>
      </c>
      <c r="B1506" s="53" t="s">
        <v>54</v>
      </c>
      <c r="C1506" s="59">
        <v>1347313</v>
      </c>
      <c r="D1506" s="59">
        <v>-14686</v>
      </c>
      <c r="E1506" s="59">
        <v>0</v>
      </c>
      <c r="F1506" s="59">
        <v>0</v>
      </c>
      <c r="G1506" s="59">
        <v>0</v>
      </c>
      <c r="H1506" s="59">
        <v>1332627</v>
      </c>
      <c r="I1506" s="59">
        <v>-1332627</v>
      </c>
      <c r="J1506" s="59">
        <v>0</v>
      </c>
      <c r="K1506" s="59">
        <v>1994</v>
      </c>
      <c r="L1506" s="59">
        <v>-1994</v>
      </c>
      <c r="M1506" s="59">
        <v>0</v>
      </c>
      <c r="N1506" s="59">
        <v>0</v>
      </c>
    </row>
    <row r="1507" spans="1:14" ht="15" x14ac:dyDescent="0.3">
      <c r="A1507" s="53" t="s">
        <v>223</v>
      </c>
      <c r="B1507" s="53" t="s">
        <v>55</v>
      </c>
      <c r="C1507" s="59">
        <v>1273763</v>
      </c>
      <c r="D1507" s="59">
        <v>-14162</v>
      </c>
      <c r="E1507" s="59">
        <v>0</v>
      </c>
      <c r="F1507" s="59">
        <v>0</v>
      </c>
      <c r="G1507" s="59">
        <v>0</v>
      </c>
      <c r="H1507" s="59">
        <v>1259601</v>
      </c>
      <c r="I1507" s="59">
        <v>-1259601</v>
      </c>
      <c r="J1507" s="59">
        <v>0</v>
      </c>
      <c r="K1507" s="59">
        <v>930</v>
      </c>
      <c r="L1507" s="59">
        <v>-930</v>
      </c>
      <c r="M1507" s="59">
        <v>0</v>
      </c>
      <c r="N1507" s="59">
        <v>0</v>
      </c>
    </row>
    <row r="1508" spans="1:14" ht="15" x14ac:dyDescent="0.3">
      <c r="A1508" s="53" t="s">
        <v>223</v>
      </c>
      <c r="B1508" s="53" t="s">
        <v>56</v>
      </c>
      <c r="C1508" s="59">
        <v>1226155</v>
      </c>
      <c r="D1508" s="59">
        <v>-13652</v>
      </c>
      <c r="E1508" s="59">
        <v>0</v>
      </c>
      <c r="F1508" s="59">
        <v>0</v>
      </c>
      <c r="G1508" s="59">
        <v>0</v>
      </c>
      <c r="H1508" s="59">
        <v>1212503</v>
      </c>
      <c r="I1508" s="59">
        <v>-1212503</v>
      </c>
      <c r="J1508" s="59">
        <v>0</v>
      </c>
      <c r="K1508" s="59">
        <v>2343</v>
      </c>
      <c r="L1508" s="59">
        <v>-2343</v>
      </c>
      <c r="M1508" s="59">
        <v>0</v>
      </c>
      <c r="N1508" s="59">
        <v>0</v>
      </c>
    </row>
    <row r="1509" spans="1:14" ht="15" x14ac:dyDescent="0.3">
      <c r="A1509" s="53" t="s">
        <v>222</v>
      </c>
      <c r="B1509" s="53" t="s">
        <v>39</v>
      </c>
      <c r="C1509" s="59">
        <v>205106</v>
      </c>
      <c r="D1509" s="59">
        <v>0</v>
      </c>
      <c r="E1509" s="59">
        <v>0</v>
      </c>
      <c r="F1509" s="59">
        <v>0</v>
      </c>
      <c r="G1509" s="59">
        <v>0</v>
      </c>
      <c r="H1509" s="59">
        <v>205106</v>
      </c>
      <c r="I1509" s="59">
        <v>-197875</v>
      </c>
      <c r="J1509" s="59">
        <v>7231</v>
      </c>
      <c r="K1509" s="59">
        <v>0</v>
      </c>
      <c r="L1509" s="59">
        <v>0</v>
      </c>
      <c r="M1509" s="59">
        <v>0</v>
      </c>
      <c r="N1509" s="59">
        <v>7231</v>
      </c>
    </row>
    <row r="1510" spans="1:14" ht="15" x14ac:dyDescent="0.3">
      <c r="A1510" s="53" t="s">
        <v>222</v>
      </c>
      <c r="B1510" s="53" t="s">
        <v>40</v>
      </c>
      <c r="C1510" s="59">
        <v>3301917</v>
      </c>
      <c r="D1510" s="59">
        <v>-9273</v>
      </c>
      <c r="E1510" s="59">
        <v>0</v>
      </c>
      <c r="F1510" s="59">
        <v>0</v>
      </c>
      <c r="G1510" s="59">
        <v>0</v>
      </c>
      <c r="H1510" s="59">
        <v>3292644</v>
      </c>
      <c r="I1510" s="59">
        <v>-3008770</v>
      </c>
      <c r="J1510" s="59">
        <v>283874</v>
      </c>
      <c r="K1510" s="59">
        <v>0</v>
      </c>
      <c r="L1510" s="59">
        <v>0</v>
      </c>
      <c r="M1510" s="59">
        <v>0</v>
      </c>
      <c r="N1510" s="59">
        <v>283874</v>
      </c>
    </row>
    <row r="1511" spans="1:14" ht="15" x14ac:dyDescent="0.3">
      <c r="A1511" s="53" t="s">
        <v>222</v>
      </c>
      <c r="B1511" s="53" t="s">
        <v>41</v>
      </c>
      <c r="C1511" s="59">
        <v>3321213</v>
      </c>
      <c r="D1511" s="59">
        <v>-15986</v>
      </c>
      <c r="E1511" s="59">
        <v>0</v>
      </c>
      <c r="F1511" s="59">
        <v>0</v>
      </c>
      <c r="G1511" s="59">
        <v>0</v>
      </c>
      <c r="H1511" s="59">
        <v>3305227</v>
      </c>
      <c r="I1511" s="59">
        <v>-3224482</v>
      </c>
      <c r="J1511" s="59">
        <v>80745</v>
      </c>
      <c r="K1511" s="59">
        <v>0</v>
      </c>
      <c r="L1511" s="59">
        <v>0</v>
      </c>
      <c r="M1511" s="59">
        <v>0</v>
      </c>
      <c r="N1511" s="59">
        <v>80745</v>
      </c>
    </row>
    <row r="1512" spans="1:14" ht="15" x14ac:dyDescent="0.3">
      <c r="A1512" s="53" t="s">
        <v>222</v>
      </c>
      <c r="B1512" s="53" t="s">
        <v>42</v>
      </c>
      <c r="C1512" s="59">
        <v>3375920</v>
      </c>
      <c r="D1512" s="59">
        <v>-16972</v>
      </c>
      <c r="E1512" s="59">
        <v>0</v>
      </c>
      <c r="F1512" s="59">
        <v>0</v>
      </c>
      <c r="G1512" s="59">
        <v>0</v>
      </c>
      <c r="H1512" s="59">
        <v>3358948</v>
      </c>
      <c r="I1512" s="59">
        <v>-3271536</v>
      </c>
      <c r="J1512" s="59">
        <v>87412</v>
      </c>
      <c r="K1512" s="59">
        <v>2</v>
      </c>
      <c r="L1512" s="59">
        <v>0</v>
      </c>
      <c r="M1512" s="59">
        <v>2</v>
      </c>
      <c r="N1512" s="59">
        <v>87410</v>
      </c>
    </row>
    <row r="1513" spans="1:14" ht="15" x14ac:dyDescent="0.3">
      <c r="A1513" s="53" t="s">
        <v>222</v>
      </c>
      <c r="B1513" s="53" t="s">
        <v>43</v>
      </c>
      <c r="C1513" s="59">
        <v>3108212</v>
      </c>
      <c r="D1513" s="59">
        <v>-20362</v>
      </c>
      <c r="E1513" s="59">
        <v>0</v>
      </c>
      <c r="F1513" s="59">
        <v>0</v>
      </c>
      <c r="G1513" s="59">
        <v>0</v>
      </c>
      <c r="H1513" s="59">
        <v>3087850</v>
      </c>
      <c r="I1513" s="59">
        <v>-3059030</v>
      </c>
      <c r="J1513" s="59">
        <v>28820</v>
      </c>
      <c r="K1513" s="59">
        <v>15442</v>
      </c>
      <c r="L1513" s="59">
        <v>-13765</v>
      </c>
      <c r="M1513" s="59">
        <v>1677</v>
      </c>
      <c r="N1513" s="59">
        <v>27143</v>
      </c>
    </row>
    <row r="1514" spans="1:14" ht="15" x14ac:dyDescent="0.3">
      <c r="A1514" s="53" t="s">
        <v>222</v>
      </c>
      <c r="B1514" s="53" t="s">
        <v>44</v>
      </c>
      <c r="C1514" s="59">
        <v>3001200</v>
      </c>
      <c r="D1514" s="59">
        <v>-19594</v>
      </c>
      <c r="E1514" s="59">
        <v>0</v>
      </c>
      <c r="F1514" s="59">
        <v>0</v>
      </c>
      <c r="G1514" s="59">
        <v>0</v>
      </c>
      <c r="H1514" s="59">
        <v>2981606</v>
      </c>
      <c r="I1514" s="59">
        <v>-2966560</v>
      </c>
      <c r="J1514" s="59">
        <v>15046</v>
      </c>
      <c r="K1514" s="59">
        <v>0</v>
      </c>
      <c r="L1514" s="59">
        <v>0</v>
      </c>
      <c r="M1514" s="59">
        <v>0</v>
      </c>
      <c r="N1514" s="59">
        <v>15046</v>
      </c>
    </row>
    <row r="1515" spans="1:14" ht="15" x14ac:dyDescent="0.3">
      <c r="A1515" s="53" t="s">
        <v>222</v>
      </c>
      <c r="B1515" s="53" t="s">
        <v>45</v>
      </c>
      <c r="C1515" s="59">
        <v>2748096</v>
      </c>
      <c r="D1515" s="59">
        <v>-11276</v>
      </c>
      <c r="E1515" s="59">
        <v>0</v>
      </c>
      <c r="F1515" s="59">
        <v>0</v>
      </c>
      <c r="G1515" s="59">
        <v>0</v>
      </c>
      <c r="H1515" s="59">
        <v>2736820</v>
      </c>
      <c r="I1515" s="59">
        <v>-2736820</v>
      </c>
      <c r="J1515" s="59">
        <v>0</v>
      </c>
      <c r="K1515" s="59">
        <v>6670</v>
      </c>
      <c r="L1515" s="59">
        <v>-5607</v>
      </c>
      <c r="M1515" s="59">
        <v>1063</v>
      </c>
      <c r="N1515" s="59">
        <v>-1063</v>
      </c>
    </row>
    <row r="1516" spans="1:14" ht="15" x14ac:dyDescent="0.3">
      <c r="A1516" s="53" t="s">
        <v>222</v>
      </c>
      <c r="B1516" s="53" t="s">
        <v>46</v>
      </c>
      <c r="C1516" s="59">
        <v>2526130</v>
      </c>
      <c r="D1516" s="59">
        <v>-7630</v>
      </c>
      <c r="E1516" s="59">
        <v>0</v>
      </c>
      <c r="F1516" s="59">
        <v>0</v>
      </c>
      <c r="G1516" s="59">
        <v>0</v>
      </c>
      <c r="H1516" s="59">
        <v>2518500</v>
      </c>
      <c r="I1516" s="59">
        <v>-2518500</v>
      </c>
      <c r="J1516" s="59">
        <v>0</v>
      </c>
      <c r="K1516" s="59">
        <v>0</v>
      </c>
      <c r="L1516" s="59">
        <v>0</v>
      </c>
      <c r="M1516" s="59">
        <v>0</v>
      </c>
      <c r="N1516" s="59">
        <v>0</v>
      </c>
    </row>
    <row r="1517" spans="1:14" ht="15" x14ac:dyDescent="0.3">
      <c r="A1517" s="53" t="s">
        <v>222</v>
      </c>
      <c r="B1517" s="53" t="s">
        <v>47</v>
      </c>
      <c r="C1517" s="59">
        <v>2507249</v>
      </c>
      <c r="D1517" s="59">
        <v>-3952</v>
      </c>
      <c r="E1517" s="59">
        <v>0</v>
      </c>
      <c r="F1517" s="59">
        <v>0</v>
      </c>
      <c r="G1517" s="59">
        <v>0</v>
      </c>
      <c r="H1517" s="59">
        <v>2503297</v>
      </c>
      <c r="I1517" s="59">
        <v>-2503297</v>
      </c>
      <c r="J1517" s="59">
        <v>0</v>
      </c>
      <c r="K1517" s="59">
        <v>0</v>
      </c>
      <c r="L1517" s="59">
        <v>0</v>
      </c>
      <c r="M1517" s="59">
        <v>0</v>
      </c>
      <c r="N1517" s="59">
        <v>0</v>
      </c>
    </row>
    <row r="1518" spans="1:14" ht="15" x14ac:dyDescent="0.3">
      <c r="A1518" s="53" t="s">
        <v>222</v>
      </c>
      <c r="B1518" s="53" t="s">
        <v>48</v>
      </c>
      <c r="C1518" s="59">
        <v>2480518</v>
      </c>
      <c r="D1518" s="59">
        <v>-9984</v>
      </c>
      <c r="E1518" s="59">
        <v>0</v>
      </c>
      <c r="F1518" s="59">
        <v>0</v>
      </c>
      <c r="G1518" s="59">
        <v>0</v>
      </c>
      <c r="H1518" s="59">
        <v>2470534</v>
      </c>
      <c r="I1518" s="59">
        <v>-2470534</v>
      </c>
      <c r="J1518" s="59">
        <v>0</v>
      </c>
      <c r="K1518" s="59">
        <v>348780</v>
      </c>
      <c r="L1518" s="59">
        <v>-348780</v>
      </c>
      <c r="M1518" s="59">
        <v>0</v>
      </c>
      <c r="N1518" s="59">
        <v>0</v>
      </c>
    </row>
    <row r="1519" spans="1:14" ht="15" x14ac:dyDescent="0.3">
      <c r="A1519" s="53" t="s">
        <v>222</v>
      </c>
      <c r="B1519" s="53" t="s">
        <v>49</v>
      </c>
      <c r="C1519" s="59">
        <v>2601142</v>
      </c>
      <c r="D1519" s="59">
        <v>-2947</v>
      </c>
      <c r="E1519" s="59">
        <v>0</v>
      </c>
      <c r="F1519" s="59">
        <v>0</v>
      </c>
      <c r="G1519" s="59">
        <v>0</v>
      </c>
      <c r="H1519" s="59">
        <v>2598195</v>
      </c>
      <c r="I1519" s="59">
        <v>-2598195</v>
      </c>
      <c r="J1519" s="59">
        <v>0</v>
      </c>
      <c r="K1519" s="59">
        <v>227843</v>
      </c>
      <c r="L1519" s="59">
        <v>-227326</v>
      </c>
      <c r="M1519" s="59">
        <v>517</v>
      </c>
      <c r="N1519" s="59">
        <v>-517</v>
      </c>
    </row>
    <row r="1520" spans="1:14" ht="15" x14ac:dyDescent="0.3">
      <c r="A1520" s="53" t="s">
        <v>222</v>
      </c>
      <c r="B1520" s="53" t="s">
        <v>50</v>
      </c>
      <c r="C1520" s="59">
        <v>2467573</v>
      </c>
      <c r="D1520" s="59">
        <v>-5781</v>
      </c>
      <c r="E1520" s="59">
        <v>0</v>
      </c>
      <c r="F1520" s="59">
        <v>0</v>
      </c>
      <c r="G1520" s="59">
        <v>0</v>
      </c>
      <c r="H1520" s="59">
        <v>2461792</v>
      </c>
      <c r="I1520" s="59">
        <v>-2461792</v>
      </c>
      <c r="J1520" s="59">
        <v>0</v>
      </c>
      <c r="K1520" s="59">
        <v>151142</v>
      </c>
      <c r="L1520" s="59">
        <v>-151142</v>
      </c>
      <c r="M1520" s="59">
        <v>0</v>
      </c>
      <c r="N1520" s="59">
        <v>0</v>
      </c>
    </row>
    <row r="1521" spans="1:14" ht="15" x14ac:dyDescent="0.3">
      <c r="A1521" s="53" t="s">
        <v>222</v>
      </c>
      <c r="B1521" s="53" t="s">
        <v>51</v>
      </c>
      <c r="C1521" s="59">
        <v>2305872</v>
      </c>
      <c r="D1521" s="59">
        <v>-4707</v>
      </c>
      <c r="E1521" s="59">
        <v>0</v>
      </c>
      <c r="F1521" s="59">
        <v>0</v>
      </c>
      <c r="G1521" s="59">
        <v>0</v>
      </c>
      <c r="H1521" s="59">
        <v>2301165</v>
      </c>
      <c r="I1521" s="59">
        <v>-2301165</v>
      </c>
      <c r="J1521" s="59">
        <v>0</v>
      </c>
      <c r="K1521" s="59">
        <v>197892</v>
      </c>
      <c r="L1521" s="59">
        <v>-197892</v>
      </c>
      <c r="M1521" s="59">
        <v>0</v>
      </c>
      <c r="N1521" s="59">
        <v>0</v>
      </c>
    </row>
    <row r="1522" spans="1:14" ht="15" x14ac:dyDescent="0.3">
      <c r="A1522" s="53" t="s">
        <v>222</v>
      </c>
      <c r="B1522" s="53" t="s">
        <v>52</v>
      </c>
      <c r="C1522" s="59">
        <v>2214982</v>
      </c>
      <c r="D1522" s="59">
        <v>-783</v>
      </c>
      <c r="E1522" s="59">
        <v>0</v>
      </c>
      <c r="F1522" s="59">
        <v>0</v>
      </c>
      <c r="G1522" s="59">
        <v>0</v>
      </c>
      <c r="H1522" s="59">
        <v>2214199</v>
      </c>
      <c r="I1522" s="59">
        <v>-2214199</v>
      </c>
      <c r="J1522" s="59">
        <v>0</v>
      </c>
      <c r="K1522" s="59">
        <v>154926</v>
      </c>
      <c r="L1522" s="59">
        <v>-154926</v>
      </c>
      <c r="M1522" s="59">
        <v>0</v>
      </c>
      <c r="N1522" s="59">
        <v>0</v>
      </c>
    </row>
    <row r="1523" spans="1:14" ht="15" x14ac:dyDescent="0.3">
      <c r="A1523" s="53" t="s">
        <v>222</v>
      </c>
      <c r="B1523" s="53" t="s">
        <v>53</v>
      </c>
      <c r="C1523" s="59">
        <v>2062345</v>
      </c>
      <c r="D1523" s="59">
        <v>-10185</v>
      </c>
      <c r="E1523" s="59">
        <v>0</v>
      </c>
      <c r="F1523" s="59">
        <v>0</v>
      </c>
      <c r="G1523" s="59">
        <v>0</v>
      </c>
      <c r="H1523" s="59">
        <v>2052160</v>
      </c>
      <c r="I1523" s="59">
        <v>-2052160</v>
      </c>
      <c r="J1523" s="59">
        <v>0</v>
      </c>
      <c r="K1523" s="59">
        <v>64789</v>
      </c>
      <c r="L1523" s="59">
        <v>-64485</v>
      </c>
      <c r="M1523" s="59">
        <v>304</v>
      </c>
      <c r="N1523" s="59">
        <v>-304</v>
      </c>
    </row>
    <row r="1524" spans="1:14" ht="15" x14ac:dyDescent="0.3">
      <c r="A1524" s="53" t="s">
        <v>222</v>
      </c>
      <c r="B1524" s="53" t="s">
        <v>54</v>
      </c>
      <c r="C1524" s="59">
        <v>1919124</v>
      </c>
      <c r="D1524" s="59">
        <v>-19988</v>
      </c>
      <c r="E1524" s="59">
        <v>0</v>
      </c>
      <c r="F1524" s="59">
        <v>0</v>
      </c>
      <c r="G1524" s="59">
        <v>0</v>
      </c>
      <c r="H1524" s="59">
        <v>1899136</v>
      </c>
      <c r="I1524" s="59">
        <v>-1899136</v>
      </c>
      <c r="J1524" s="59">
        <v>0</v>
      </c>
      <c r="K1524" s="59">
        <v>22758</v>
      </c>
      <c r="L1524" s="59">
        <v>-22758</v>
      </c>
      <c r="M1524" s="59">
        <v>0</v>
      </c>
      <c r="N1524" s="59">
        <v>0</v>
      </c>
    </row>
    <row r="1525" spans="1:14" ht="15" x14ac:dyDescent="0.3">
      <c r="A1525" s="53" t="s">
        <v>222</v>
      </c>
      <c r="B1525" s="53" t="s">
        <v>55</v>
      </c>
      <c r="C1525" s="59">
        <v>1837107</v>
      </c>
      <c r="D1525" s="59">
        <v>-6973</v>
      </c>
      <c r="E1525" s="59">
        <v>0</v>
      </c>
      <c r="F1525" s="59">
        <v>0</v>
      </c>
      <c r="G1525" s="59">
        <v>0</v>
      </c>
      <c r="H1525" s="59">
        <v>1830134</v>
      </c>
      <c r="I1525" s="59">
        <v>-1830134</v>
      </c>
      <c r="J1525" s="59">
        <v>0</v>
      </c>
      <c r="K1525" s="59">
        <v>25560</v>
      </c>
      <c r="L1525" s="59">
        <v>-25560</v>
      </c>
      <c r="M1525" s="59">
        <v>0</v>
      </c>
      <c r="N1525" s="59">
        <v>0</v>
      </c>
    </row>
    <row r="1526" spans="1:14" ht="15" x14ac:dyDescent="0.3">
      <c r="A1526" s="53" t="s">
        <v>222</v>
      </c>
      <c r="B1526" s="53" t="s">
        <v>56</v>
      </c>
      <c r="C1526" s="59">
        <v>1777024</v>
      </c>
      <c r="D1526" s="59">
        <v>-3586</v>
      </c>
      <c r="E1526" s="59">
        <v>0</v>
      </c>
      <c r="F1526" s="59">
        <v>0</v>
      </c>
      <c r="G1526" s="59">
        <v>0</v>
      </c>
      <c r="H1526" s="59">
        <v>1773438</v>
      </c>
      <c r="I1526" s="59">
        <v>-1773438</v>
      </c>
      <c r="J1526" s="59">
        <v>0</v>
      </c>
      <c r="K1526" s="59">
        <v>18702</v>
      </c>
      <c r="L1526" s="59">
        <v>-18702</v>
      </c>
      <c r="M1526" s="59">
        <v>0</v>
      </c>
      <c r="N1526" s="59">
        <v>0</v>
      </c>
    </row>
    <row r="1527" spans="1:14" ht="15" x14ac:dyDescent="0.3">
      <c r="A1527" s="53" t="s">
        <v>222</v>
      </c>
      <c r="B1527" s="53" t="s">
        <v>57</v>
      </c>
      <c r="C1527" s="59">
        <v>1663416</v>
      </c>
      <c r="D1527" s="59">
        <v>-6160</v>
      </c>
      <c r="E1527" s="59">
        <v>0</v>
      </c>
      <c r="F1527" s="59">
        <v>0</v>
      </c>
      <c r="G1527" s="59">
        <v>0</v>
      </c>
      <c r="H1527" s="59">
        <v>1657256</v>
      </c>
      <c r="I1527" s="59">
        <v>-1657256</v>
      </c>
      <c r="J1527" s="59">
        <v>0</v>
      </c>
      <c r="K1527" s="59">
        <v>43123</v>
      </c>
      <c r="L1527" s="59">
        <v>-43123</v>
      </c>
      <c r="M1527" s="59">
        <v>0</v>
      </c>
      <c r="N1527" s="59">
        <v>0</v>
      </c>
    </row>
    <row r="1528" spans="1:14" ht="15" x14ac:dyDescent="0.3">
      <c r="A1528" s="53" t="s">
        <v>222</v>
      </c>
      <c r="B1528" s="53" t="s">
        <v>58</v>
      </c>
      <c r="C1528" s="59">
        <v>1604008</v>
      </c>
      <c r="D1528" s="59">
        <v>-11035</v>
      </c>
      <c r="E1528" s="59">
        <v>0</v>
      </c>
      <c r="F1528" s="59">
        <v>0</v>
      </c>
      <c r="G1528" s="59">
        <v>0</v>
      </c>
      <c r="H1528" s="59">
        <v>1592973</v>
      </c>
      <c r="I1528" s="59">
        <v>-1592973</v>
      </c>
      <c r="J1528" s="59">
        <v>0</v>
      </c>
      <c r="K1528" s="59">
        <v>99040</v>
      </c>
      <c r="L1528" s="59">
        <v>-99040</v>
      </c>
      <c r="M1528" s="59">
        <v>0</v>
      </c>
      <c r="N1528" s="59">
        <v>0</v>
      </c>
    </row>
    <row r="1529" spans="1:14" ht="15" x14ac:dyDescent="0.3">
      <c r="A1529" s="53" t="s">
        <v>222</v>
      </c>
      <c r="B1529" s="53" t="s">
        <v>59</v>
      </c>
      <c r="C1529" s="59">
        <v>0</v>
      </c>
      <c r="D1529" s="59">
        <v>0</v>
      </c>
      <c r="E1529" s="59">
        <v>0</v>
      </c>
      <c r="F1529" s="59">
        <v>0</v>
      </c>
      <c r="G1529" s="59">
        <v>0</v>
      </c>
      <c r="H1529" s="59">
        <v>0</v>
      </c>
      <c r="I1529" s="59">
        <v>0</v>
      </c>
      <c r="J1529" s="59">
        <v>0</v>
      </c>
      <c r="K1529" s="59">
        <v>10705</v>
      </c>
      <c r="L1529" s="59">
        <v>-10705</v>
      </c>
      <c r="M1529" s="59">
        <v>0</v>
      </c>
      <c r="N1529" s="59">
        <v>0</v>
      </c>
    </row>
    <row r="1530" spans="1:14" ht="15" x14ac:dyDescent="0.3">
      <c r="A1530" s="53" t="s">
        <v>222</v>
      </c>
      <c r="B1530" s="53" t="s">
        <v>60</v>
      </c>
      <c r="C1530" s="59">
        <v>0</v>
      </c>
      <c r="D1530" s="59">
        <v>35</v>
      </c>
      <c r="E1530" s="59">
        <v>0</v>
      </c>
      <c r="F1530" s="59">
        <v>0</v>
      </c>
      <c r="G1530" s="59">
        <v>0</v>
      </c>
      <c r="H1530" s="59">
        <v>35</v>
      </c>
      <c r="I1530" s="59">
        <v>-35</v>
      </c>
      <c r="J1530" s="59">
        <v>0</v>
      </c>
      <c r="K1530" s="59">
        <v>9477</v>
      </c>
      <c r="L1530" s="59">
        <v>-9477</v>
      </c>
      <c r="M1530" s="59">
        <v>0</v>
      </c>
      <c r="N1530" s="59">
        <v>0</v>
      </c>
    </row>
    <row r="1531" spans="1:14" ht="15" x14ac:dyDescent="0.3">
      <c r="A1531" s="53" t="s">
        <v>222</v>
      </c>
      <c r="B1531" s="53" t="s">
        <v>89</v>
      </c>
      <c r="C1531" s="59">
        <v>0</v>
      </c>
      <c r="D1531" s="59">
        <v>0</v>
      </c>
      <c r="E1531" s="59">
        <v>0</v>
      </c>
      <c r="F1531" s="59">
        <v>0</v>
      </c>
      <c r="G1531" s="59">
        <v>0</v>
      </c>
      <c r="H1531" s="59">
        <v>0</v>
      </c>
      <c r="I1531" s="59">
        <v>0</v>
      </c>
      <c r="J1531" s="59">
        <v>0</v>
      </c>
      <c r="K1531" s="59">
        <v>3584</v>
      </c>
      <c r="L1531" s="59">
        <v>-3584</v>
      </c>
      <c r="M1531" s="59">
        <v>0</v>
      </c>
      <c r="N1531" s="59">
        <v>0</v>
      </c>
    </row>
    <row r="1532" spans="1:14" ht="15" x14ac:dyDescent="0.3">
      <c r="A1532" s="53" t="s">
        <v>222</v>
      </c>
      <c r="B1532" s="53" t="s">
        <v>80</v>
      </c>
      <c r="C1532" s="59">
        <v>0</v>
      </c>
      <c r="D1532" s="59">
        <v>0</v>
      </c>
      <c r="E1532" s="59">
        <v>0</v>
      </c>
      <c r="F1532" s="59">
        <v>0</v>
      </c>
      <c r="G1532" s="59">
        <v>0</v>
      </c>
      <c r="H1532" s="59">
        <v>0</v>
      </c>
      <c r="I1532" s="59">
        <v>0</v>
      </c>
      <c r="J1532" s="59">
        <v>0</v>
      </c>
      <c r="K1532" s="59">
        <v>2359</v>
      </c>
      <c r="L1532" s="59">
        <v>-2359</v>
      </c>
      <c r="M1532" s="59">
        <v>0</v>
      </c>
      <c r="N1532" s="59">
        <v>0</v>
      </c>
    </row>
    <row r="1533" spans="1:14" ht="15" x14ac:dyDescent="0.3">
      <c r="A1533" s="53" t="s">
        <v>222</v>
      </c>
      <c r="B1533" s="53" t="s">
        <v>151</v>
      </c>
      <c r="C1533" s="59">
        <v>0</v>
      </c>
      <c r="D1533" s="59">
        <v>0</v>
      </c>
      <c r="E1533" s="59">
        <v>0</v>
      </c>
      <c r="F1533" s="59">
        <v>0</v>
      </c>
      <c r="G1533" s="59">
        <v>0</v>
      </c>
      <c r="H1533" s="59">
        <v>0</v>
      </c>
      <c r="I1533" s="59">
        <v>0</v>
      </c>
      <c r="J1533" s="59">
        <v>0</v>
      </c>
      <c r="K1533" s="59">
        <v>5667</v>
      </c>
      <c r="L1533" s="59">
        <v>-5667</v>
      </c>
      <c r="M1533" s="59">
        <v>0</v>
      </c>
      <c r="N1533" s="59">
        <v>0</v>
      </c>
    </row>
    <row r="1534" spans="1:14" ht="15" x14ac:dyDescent="0.3">
      <c r="A1534" s="53" t="s">
        <v>221</v>
      </c>
      <c r="B1534" s="53" t="s">
        <v>44</v>
      </c>
      <c r="C1534" s="59">
        <v>86769</v>
      </c>
      <c r="D1534" s="59">
        <v>-86769</v>
      </c>
      <c r="E1534" s="59">
        <v>0</v>
      </c>
      <c r="F1534" s="59">
        <v>0</v>
      </c>
      <c r="G1534" s="59">
        <v>0</v>
      </c>
      <c r="H1534" s="59">
        <v>0</v>
      </c>
      <c r="I1534" s="59">
        <v>0</v>
      </c>
      <c r="J1534" s="59">
        <v>0</v>
      </c>
      <c r="K1534" s="59">
        <v>0</v>
      </c>
      <c r="L1534" s="59">
        <v>0</v>
      </c>
      <c r="M1534" s="59">
        <v>0</v>
      </c>
      <c r="N1534" s="59">
        <v>0</v>
      </c>
    </row>
    <row r="1535" spans="1:14" ht="15" x14ac:dyDescent="0.3">
      <c r="A1535" s="53" t="s">
        <v>221</v>
      </c>
      <c r="B1535" s="53" t="s">
        <v>45</v>
      </c>
      <c r="C1535" s="59">
        <v>8551872</v>
      </c>
      <c r="D1535" s="59">
        <v>-8551872</v>
      </c>
      <c r="E1535" s="59">
        <v>0</v>
      </c>
      <c r="F1535" s="59">
        <v>0</v>
      </c>
      <c r="G1535" s="59">
        <v>0</v>
      </c>
      <c r="H1535" s="59">
        <v>0</v>
      </c>
      <c r="I1535" s="59">
        <v>0</v>
      </c>
      <c r="J1535" s="59">
        <v>0</v>
      </c>
      <c r="K1535" s="59">
        <v>0</v>
      </c>
      <c r="L1535" s="59">
        <v>0</v>
      </c>
      <c r="M1535" s="59">
        <v>0</v>
      </c>
      <c r="N1535" s="59">
        <v>0</v>
      </c>
    </row>
    <row r="1536" spans="1:14" ht="15" x14ac:dyDescent="0.3">
      <c r="A1536" s="53" t="s">
        <v>221</v>
      </c>
      <c r="B1536" s="53" t="s">
        <v>46</v>
      </c>
      <c r="C1536" s="59">
        <v>21597096</v>
      </c>
      <c r="D1536" s="59">
        <v>-4445850</v>
      </c>
      <c r="E1536" s="59">
        <v>0</v>
      </c>
      <c r="F1536" s="59">
        <v>0</v>
      </c>
      <c r="G1536" s="59">
        <v>0</v>
      </c>
      <c r="H1536" s="59">
        <v>17151246</v>
      </c>
      <c r="I1536" s="59">
        <v>-16798479</v>
      </c>
      <c r="J1536" s="59">
        <v>352767</v>
      </c>
      <c r="K1536" s="59">
        <v>25091</v>
      </c>
      <c r="L1536" s="59">
        <v>-25091</v>
      </c>
      <c r="M1536" s="59">
        <v>0</v>
      </c>
      <c r="N1536" s="59">
        <v>352767</v>
      </c>
    </row>
    <row r="1537" spans="1:14" ht="15" x14ac:dyDescent="0.3">
      <c r="A1537" s="53" t="s">
        <v>221</v>
      </c>
      <c r="B1537" s="53" t="s">
        <v>47</v>
      </c>
      <c r="C1537" s="59">
        <v>34776307</v>
      </c>
      <c r="D1537" s="59">
        <v>-11050592</v>
      </c>
      <c r="E1537" s="59">
        <v>0</v>
      </c>
      <c r="F1537" s="59">
        <v>0</v>
      </c>
      <c r="G1537" s="59">
        <v>0</v>
      </c>
      <c r="H1537" s="59">
        <v>23725715</v>
      </c>
      <c r="I1537" s="59">
        <v>-23579326</v>
      </c>
      <c r="J1537" s="59">
        <v>146389</v>
      </c>
      <c r="K1537" s="59">
        <v>183082</v>
      </c>
      <c r="L1537" s="59">
        <v>-183082</v>
      </c>
      <c r="M1537" s="59">
        <v>0</v>
      </c>
      <c r="N1537" s="59">
        <v>146389</v>
      </c>
    </row>
    <row r="1538" spans="1:14" ht="15" x14ac:dyDescent="0.3">
      <c r="A1538" s="53" t="s">
        <v>221</v>
      </c>
      <c r="B1538" s="53" t="s">
        <v>48</v>
      </c>
      <c r="C1538" s="59">
        <v>38795613</v>
      </c>
      <c r="D1538" s="59">
        <v>-13738432</v>
      </c>
      <c r="E1538" s="59">
        <v>0</v>
      </c>
      <c r="F1538" s="59">
        <v>0</v>
      </c>
      <c r="G1538" s="59">
        <v>0</v>
      </c>
      <c r="H1538" s="59">
        <v>25057181</v>
      </c>
      <c r="I1538" s="59">
        <v>-24937249</v>
      </c>
      <c r="J1538" s="59">
        <v>119932</v>
      </c>
      <c r="K1538" s="59">
        <v>1138703</v>
      </c>
      <c r="L1538" s="59">
        <v>-1138703</v>
      </c>
      <c r="M1538" s="59">
        <v>0</v>
      </c>
      <c r="N1538" s="59">
        <v>119932</v>
      </c>
    </row>
    <row r="1539" spans="1:14" ht="15" x14ac:dyDescent="0.3">
      <c r="A1539" s="53" t="s">
        <v>221</v>
      </c>
      <c r="B1539" s="53" t="s">
        <v>49</v>
      </c>
      <c r="C1539" s="59">
        <v>34014634</v>
      </c>
      <c r="D1539" s="59">
        <v>-12412819</v>
      </c>
      <c r="E1539" s="59">
        <v>0</v>
      </c>
      <c r="F1539" s="59">
        <v>0</v>
      </c>
      <c r="G1539" s="59">
        <v>0</v>
      </c>
      <c r="H1539" s="59">
        <v>21601815</v>
      </c>
      <c r="I1539" s="59">
        <v>-21537808</v>
      </c>
      <c r="J1539" s="59">
        <v>64007</v>
      </c>
      <c r="K1539" s="59">
        <v>1912828</v>
      </c>
      <c r="L1539" s="59">
        <v>-1912828</v>
      </c>
      <c r="M1539" s="59">
        <v>0</v>
      </c>
      <c r="N1539" s="59">
        <v>64007</v>
      </c>
    </row>
    <row r="1540" spans="1:14" ht="15" x14ac:dyDescent="0.3">
      <c r="A1540" s="53" t="s">
        <v>221</v>
      </c>
      <c r="B1540" s="53" t="s">
        <v>50</v>
      </c>
      <c r="C1540" s="59">
        <v>35846538</v>
      </c>
      <c r="D1540" s="59">
        <v>-12562297</v>
      </c>
      <c r="E1540" s="59">
        <v>0</v>
      </c>
      <c r="F1540" s="59">
        <v>0</v>
      </c>
      <c r="G1540" s="59">
        <v>0</v>
      </c>
      <c r="H1540" s="59">
        <v>23284241</v>
      </c>
      <c r="I1540" s="59">
        <v>-23249938</v>
      </c>
      <c r="J1540" s="59">
        <v>34303</v>
      </c>
      <c r="K1540" s="59">
        <v>1272821</v>
      </c>
      <c r="L1540" s="59">
        <v>-1272821</v>
      </c>
      <c r="M1540" s="59">
        <v>0</v>
      </c>
      <c r="N1540" s="59">
        <v>34303</v>
      </c>
    </row>
    <row r="1541" spans="1:14" ht="15" x14ac:dyDescent="0.3">
      <c r="A1541" s="53" t="s">
        <v>221</v>
      </c>
      <c r="B1541" s="53" t="s">
        <v>51</v>
      </c>
      <c r="C1541" s="59">
        <v>17177197</v>
      </c>
      <c r="D1541" s="59">
        <v>-8288593</v>
      </c>
      <c r="E1541" s="59">
        <v>0</v>
      </c>
      <c r="F1541" s="59">
        <v>0</v>
      </c>
      <c r="G1541" s="59">
        <v>0</v>
      </c>
      <c r="H1541" s="59">
        <v>8888604</v>
      </c>
      <c r="I1541" s="59">
        <v>-8888604</v>
      </c>
      <c r="J1541" s="59">
        <v>0</v>
      </c>
      <c r="K1541" s="59">
        <v>1199595</v>
      </c>
      <c r="L1541" s="59">
        <v>-1199595</v>
      </c>
      <c r="M1541" s="59">
        <v>0</v>
      </c>
      <c r="N1541" s="59">
        <v>0</v>
      </c>
    </row>
    <row r="1542" spans="1:14" ht="15" x14ac:dyDescent="0.3">
      <c r="A1542" s="53" t="s">
        <v>221</v>
      </c>
      <c r="B1542" s="53" t="s">
        <v>52</v>
      </c>
      <c r="C1542" s="59">
        <v>13786866</v>
      </c>
      <c r="D1542" s="59">
        <v>-6709956</v>
      </c>
      <c r="E1542" s="59">
        <v>0</v>
      </c>
      <c r="F1542" s="59">
        <v>0</v>
      </c>
      <c r="G1542" s="59">
        <v>0</v>
      </c>
      <c r="H1542" s="59">
        <v>7076910</v>
      </c>
      <c r="I1542" s="59">
        <v>-7076910</v>
      </c>
      <c r="J1542" s="59">
        <v>0</v>
      </c>
      <c r="K1542" s="59">
        <v>1016738</v>
      </c>
      <c r="L1542" s="59">
        <v>-1016738</v>
      </c>
      <c r="M1542" s="59">
        <v>0</v>
      </c>
      <c r="N1542" s="59">
        <v>0</v>
      </c>
    </row>
    <row r="1543" spans="1:14" ht="15" x14ac:dyDescent="0.3">
      <c r="A1543" s="53" t="s">
        <v>220</v>
      </c>
      <c r="B1543" s="53" t="s">
        <v>51</v>
      </c>
      <c r="C1543" s="59">
        <v>281612</v>
      </c>
      <c r="D1543" s="59">
        <v>-531</v>
      </c>
      <c r="E1543" s="59">
        <v>0</v>
      </c>
      <c r="F1543" s="59">
        <v>0</v>
      </c>
      <c r="G1543" s="59">
        <v>0</v>
      </c>
      <c r="H1543" s="59">
        <v>281081</v>
      </c>
      <c r="I1543" s="59">
        <v>-281081</v>
      </c>
      <c r="J1543" s="59">
        <v>0</v>
      </c>
      <c r="K1543" s="59">
        <v>0</v>
      </c>
      <c r="L1543" s="59">
        <v>0</v>
      </c>
      <c r="M1543" s="59">
        <v>0</v>
      </c>
      <c r="N1543" s="59">
        <v>0</v>
      </c>
    </row>
    <row r="1544" spans="1:14" ht="15" x14ac:dyDescent="0.3">
      <c r="A1544" s="53" t="s">
        <v>220</v>
      </c>
      <c r="B1544" s="53" t="s">
        <v>52</v>
      </c>
      <c r="C1544" s="59">
        <v>319459</v>
      </c>
      <c r="D1544" s="59">
        <v>-830</v>
      </c>
      <c r="E1544" s="59">
        <v>0</v>
      </c>
      <c r="F1544" s="59">
        <v>0</v>
      </c>
      <c r="G1544" s="59">
        <v>0</v>
      </c>
      <c r="H1544" s="59">
        <v>318629</v>
      </c>
      <c r="I1544" s="59">
        <v>-318629</v>
      </c>
      <c r="J1544" s="59">
        <v>0</v>
      </c>
      <c r="K1544" s="59">
        <v>0</v>
      </c>
      <c r="L1544" s="59">
        <v>0</v>
      </c>
      <c r="M1544" s="59">
        <v>0</v>
      </c>
      <c r="N1544" s="59">
        <v>0</v>
      </c>
    </row>
    <row r="1545" spans="1:14" ht="15" x14ac:dyDescent="0.3">
      <c r="A1545" s="53" t="s">
        <v>219</v>
      </c>
      <c r="B1545" s="53" t="s">
        <v>68</v>
      </c>
      <c r="C1545" s="59">
        <v>2805</v>
      </c>
      <c r="D1545" s="59">
        <v>0</v>
      </c>
      <c r="E1545" s="59">
        <v>0</v>
      </c>
      <c r="F1545" s="59">
        <v>0</v>
      </c>
      <c r="G1545" s="59">
        <v>0</v>
      </c>
      <c r="H1545" s="59">
        <v>2805</v>
      </c>
      <c r="I1545" s="59">
        <v>-1000</v>
      </c>
      <c r="J1545" s="59">
        <v>1805</v>
      </c>
      <c r="K1545" s="59">
        <v>0</v>
      </c>
      <c r="L1545" s="59">
        <v>0</v>
      </c>
      <c r="M1545" s="59">
        <v>0</v>
      </c>
      <c r="N1545" s="59">
        <v>1805</v>
      </c>
    </row>
    <row r="1546" spans="1:14" ht="15" x14ac:dyDescent="0.3">
      <c r="A1546" s="53" t="s">
        <v>219</v>
      </c>
      <c r="B1546" s="53" t="s">
        <v>69</v>
      </c>
      <c r="C1546" s="59">
        <v>1359</v>
      </c>
      <c r="D1546" s="59">
        <v>0</v>
      </c>
      <c r="E1546" s="59">
        <v>0</v>
      </c>
      <c r="F1546" s="59">
        <v>0</v>
      </c>
      <c r="G1546" s="59">
        <v>0</v>
      </c>
      <c r="H1546" s="59">
        <v>1359</v>
      </c>
      <c r="I1546" s="59">
        <v>-1000</v>
      </c>
      <c r="J1546" s="59">
        <v>359</v>
      </c>
      <c r="K1546" s="59">
        <v>0</v>
      </c>
      <c r="L1546" s="59">
        <v>0</v>
      </c>
      <c r="M1546" s="59">
        <v>0</v>
      </c>
      <c r="N1546" s="59">
        <v>359</v>
      </c>
    </row>
    <row r="1547" spans="1:14" ht="15" x14ac:dyDescent="0.3">
      <c r="A1547" s="53" t="s">
        <v>219</v>
      </c>
      <c r="B1547" s="53" t="s">
        <v>70</v>
      </c>
      <c r="C1547" s="59">
        <v>2483</v>
      </c>
      <c r="D1547" s="59">
        <v>0</v>
      </c>
      <c r="E1547" s="59">
        <v>0</v>
      </c>
      <c r="F1547" s="59">
        <v>0</v>
      </c>
      <c r="G1547" s="59">
        <v>0</v>
      </c>
      <c r="H1547" s="59">
        <v>2483</v>
      </c>
      <c r="I1547" s="59">
        <v>-1000</v>
      </c>
      <c r="J1547" s="59">
        <v>1483</v>
      </c>
      <c r="K1547" s="59">
        <v>0</v>
      </c>
      <c r="L1547" s="59">
        <v>0</v>
      </c>
      <c r="M1547" s="59">
        <v>0</v>
      </c>
      <c r="N1547" s="59">
        <v>1483</v>
      </c>
    </row>
    <row r="1548" spans="1:14" ht="15" x14ac:dyDescent="0.3">
      <c r="A1548" s="53" t="s">
        <v>219</v>
      </c>
      <c r="B1548" s="53" t="s">
        <v>39</v>
      </c>
      <c r="C1548" s="59">
        <v>243748</v>
      </c>
      <c r="D1548" s="59">
        <v>-1015</v>
      </c>
      <c r="E1548" s="59">
        <v>0</v>
      </c>
      <c r="F1548" s="59">
        <v>0</v>
      </c>
      <c r="G1548" s="59">
        <v>0</v>
      </c>
      <c r="H1548" s="59">
        <v>242733</v>
      </c>
      <c r="I1548" s="59">
        <v>-87061</v>
      </c>
      <c r="J1548" s="59">
        <v>155672</v>
      </c>
      <c r="K1548" s="59">
        <v>0</v>
      </c>
      <c r="L1548" s="59">
        <v>0</v>
      </c>
      <c r="M1548" s="59">
        <v>0</v>
      </c>
      <c r="N1548" s="59">
        <v>155672</v>
      </c>
    </row>
    <row r="1549" spans="1:14" ht="15" x14ac:dyDescent="0.3">
      <c r="A1549" s="53" t="s">
        <v>219</v>
      </c>
      <c r="B1549" s="53" t="s">
        <v>40</v>
      </c>
      <c r="C1549" s="59">
        <v>225852</v>
      </c>
      <c r="D1549" s="59">
        <v>-1690</v>
      </c>
      <c r="E1549" s="59">
        <v>0</v>
      </c>
      <c r="F1549" s="59">
        <v>0</v>
      </c>
      <c r="G1549" s="59">
        <v>0</v>
      </c>
      <c r="H1549" s="59">
        <v>224162</v>
      </c>
      <c r="I1549" s="59">
        <v>-116098</v>
      </c>
      <c r="J1549" s="59">
        <v>108064</v>
      </c>
      <c r="K1549" s="59">
        <v>0</v>
      </c>
      <c r="L1549" s="59">
        <v>0</v>
      </c>
      <c r="M1549" s="59">
        <v>0</v>
      </c>
      <c r="N1549" s="59">
        <v>108064</v>
      </c>
    </row>
    <row r="1550" spans="1:14" ht="15" x14ac:dyDescent="0.3">
      <c r="A1550" s="53" t="s">
        <v>219</v>
      </c>
      <c r="B1550" s="53" t="s">
        <v>41</v>
      </c>
      <c r="C1550" s="59">
        <v>136344</v>
      </c>
      <c r="D1550" s="59">
        <v>-499</v>
      </c>
      <c r="E1550" s="59">
        <v>0</v>
      </c>
      <c r="F1550" s="59">
        <v>0</v>
      </c>
      <c r="G1550" s="59">
        <v>0</v>
      </c>
      <c r="H1550" s="59">
        <v>135845</v>
      </c>
      <c r="I1550" s="59">
        <v>-43821</v>
      </c>
      <c r="J1550" s="59">
        <v>92024</v>
      </c>
      <c r="K1550" s="59">
        <v>0</v>
      </c>
      <c r="L1550" s="59">
        <v>0</v>
      </c>
      <c r="M1550" s="59">
        <v>0</v>
      </c>
      <c r="N1550" s="59">
        <v>92024</v>
      </c>
    </row>
    <row r="1551" spans="1:14" ht="15" x14ac:dyDescent="0.3">
      <c r="A1551" s="53" t="s">
        <v>219</v>
      </c>
      <c r="B1551" s="53" t="s">
        <v>42</v>
      </c>
      <c r="C1551" s="59">
        <v>124596</v>
      </c>
      <c r="D1551" s="59">
        <v>-477</v>
      </c>
      <c r="E1551" s="59">
        <v>0</v>
      </c>
      <c r="F1551" s="59">
        <v>0</v>
      </c>
      <c r="G1551" s="59">
        <v>0</v>
      </c>
      <c r="H1551" s="59">
        <v>124119</v>
      </c>
      <c r="I1551" s="59">
        <v>-55815</v>
      </c>
      <c r="J1551" s="59">
        <v>68304</v>
      </c>
      <c r="K1551" s="59">
        <v>0</v>
      </c>
      <c r="L1551" s="59">
        <v>0</v>
      </c>
      <c r="M1551" s="59">
        <v>0</v>
      </c>
      <c r="N1551" s="59">
        <v>68304</v>
      </c>
    </row>
    <row r="1552" spans="1:14" ht="15" x14ac:dyDescent="0.3">
      <c r="A1552" s="53" t="s">
        <v>219</v>
      </c>
      <c r="B1552" s="53" t="s">
        <v>43</v>
      </c>
      <c r="C1552" s="59">
        <v>83782</v>
      </c>
      <c r="D1552" s="59">
        <v>-546</v>
      </c>
      <c r="E1552" s="59">
        <v>0</v>
      </c>
      <c r="F1552" s="59">
        <v>0</v>
      </c>
      <c r="G1552" s="59">
        <v>0</v>
      </c>
      <c r="H1552" s="59">
        <v>83236</v>
      </c>
      <c r="I1552" s="59">
        <v>-46217</v>
      </c>
      <c r="J1552" s="59">
        <v>37019</v>
      </c>
      <c r="K1552" s="59">
        <v>0</v>
      </c>
      <c r="L1552" s="59">
        <v>0</v>
      </c>
      <c r="M1552" s="59">
        <v>0</v>
      </c>
      <c r="N1552" s="59">
        <v>37019</v>
      </c>
    </row>
    <row r="1553" spans="1:14" ht="15" x14ac:dyDescent="0.3">
      <c r="A1553" s="53" t="s">
        <v>219</v>
      </c>
      <c r="B1553" s="53" t="s">
        <v>44</v>
      </c>
      <c r="C1553" s="59">
        <v>69117</v>
      </c>
      <c r="D1553" s="59">
        <v>-340</v>
      </c>
      <c r="E1553" s="59">
        <v>0</v>
      </c>
      <c r="F1553" s="59">
        <v>0</v>
      </c>
      <c r="G1553" s="59">
        <v>0</v>
      </c>
      <c r="H1553" s="59">
        <v>68777</v>
      </c>
      <c r="I1553" s="59">
        <v>-28480</v>
      </c>
      <c r="J1553" s="59">
        <v>40297</v>
      </c>
      <c r="K1553" s="59">
        <v>0</v>
      </c>
      <c r="L1553" s="59">
        <v>0</v>
      </c>
      <c r="M1553" s="59">
        <v>0</v>
      </c>
      <c r="N1553" s="59">
        <v>40297</v>
      </c>
    </row>
    <row r="1554" spans="1:14" ht="15" x14ac:dyDescent="0.3">
      <c r="A1554" s="53" t="s">
        <v>219</v>
      </c>
      <c r="B1554" s="53" t="s">
        <v>45</v>
      </c>
      <c r="C1554" s="59">
        <v>75535</v>
      </c>
      <c r="D1554" s="59">
        <v>-498</v>
      </c>
      <c r="E1554" s="59">
        <v>0</v>
      </c>
      <c r="F1554" s="59">
        <v>0</v>
      </c>
      <c r="G1554" s="59">
        <v>0</v>
      </c>
      <c r="H1554" s="59">
        <v>75037</v>
      </c>
      <c r="I1554" s="59">
        <v>-67868</v>
      </c>
      <c r="J1554" s="59">
        <v>7169</v>
      </c>
      <c r="K1554" s="59">
        <v>0</v>
      </c>
      <c r="L1554" s="59">
        <v>0</v>
      </c>
      <c r="M1554" s="59">
        <v>0</v>
      </c>
      <c r="N1554" s="59">
        <v>7169</v>
      </c>
    </row>
    <row r="1555" spans="1:14" ht="15" x14ac:dyDescent="0.3">
      <c r="A1555" s="53" t="s">
        <v>219</v>
      </c>
      <c r="B1555" s="53" t="s">
        <v>46</v>
      </c>
      <c r="C1555" s="59">
        <v>54053</v>
      </c>
      <c r="D1555" s="59">
        <v>-759</v>
      </c>
      <c r="E1555" s="59">
        <v>0</v>
      </c>
      <c r="F1555" s="59">
        <v>0</v>
      </c>
      <c r="G1555" s="59">
        <v>0</v>
      </c>
      <c r="H1555" s="59">
        <v>53294</v>
      </c>
      <c r="I1555" s="59">
        <v>-46597</v>
      </c>
      <c r="J1555" s="59">
        <v>6697</v>
      </c>
      <c r="K1555" s="59">
        <v>0</v>
      </c>
      <c r="L1555" s="59">
        <v>0</v>
      </c>
      <c r="M1555" s="59">
        <v>0</v>
      </c>
      <c r="N1555" s="59">
        <v>6697</v>
      </c>
    </row>
    <row r="1556" spans="1:14" ht="15" x14ac:dyDescent="0.3">
      <c r="A1556" s="53" t="s">
        <v>219</v>
      </c>
      <c r="B1556" s="53" t="s">
        <v>47</v>
      </c>
      <c r="C1556" s="59">
        <v>38314</v>
      </c>
      <c r="D1556" s="59">
        <v>0</v>
      </c>
      <c r="E1556" s="59">
        <v>0</v>
      </c>
      <c r="F1556" s="59">
        <v>0</v>
      </c>
      <c r="G1556" s="59">
        <v>0</v>
      </c>
      <c r="H1556" s="59">
        <v>38314</v>
      </c>
      <c r="I1556" s="59">
        <v>-38314</v>
      </c>
      <c r="J1556" s="59">
        <v>0</v>
      </c>
      <c r="K1556" s="59">
        <v>0</v>
      </c>
      <c r="L1556" s="59">
        <v>0</v>
      </c>
      <c r="M1556" s="59">
        <v>0</v>
      </c>
      <c r="N1556" s="59">
        <v>0</v>
      </c>
    </row>
    <row r="1557" spans="1:14" ht="15" x14ac:dyDescent="0.3">
      <c r="A1557" s="53" t="s">
        <v>219</v>
      </c>
      <c r="B1557" s="53" t="s">
        <v>48</v>
      </c>
      <c r="C1557" s="59">
        <v>32464</v>
      </c>
      <c r="D1557" s="59">
        <v>0</v>
      </c>
      <c r="E1557" s="59">
        <v>0</v>
      </c>
      <c r="F1557" s="59">
        <v>0</v>
      </c>
      <c r="G1557" s="59">
        <v>0</v>
      </c>
      <c r="H1557" s="59">
        <v>32464</v>
      </c>
      <c r="I1557" s="59">
        <v>-32464</v>
      </c>
      <c r="J1557" s="59">
        <v>0</v>
      </c>
      <c r="K1557" s="59">
        <v>0</v>
      </c>
      <c r="L1557" s="59">
        <v>0</v>
      </c>
      <c r="M1557" s="59">
        <v>0</v>
      </c>
      <c r="N1557" s="59">
        <v>0</v>
      </c>
    </row>
    <row r="1558" spans="1:14" ht="15" x14ac:dyDescent="0.3">
      <c r="A1558" s="53" t="s">
        <v>218</v>
      </c>
      <c r="B1558" s="53" t="s">
        <v>43</v>
      </c>
      <c r="C1558" s="59">
        <v>14384</v>
      </c>
      <c r="D1558" s="59">
        <v>-1227</v>
      </c>
      <c r="E1558" s="59">
        <v>0</v>
      </c>
      <c r="F1558" s="59">
        <v>0</v>
      </c>
      <c r="G1558" s="59">
        <v>0</v>
      </c>
      <c r="H1558" s="59">
        <v>13157</v>
      </c>
      <c r="I1558" s="59">
        <v>-13157</v>
      </c>
      <c r="J1558" s="59">
        <v>0</v>
      </c>
      <c r="K1558" s="59">
        <v>0</v>
      </c>
      <c r="L1558" s="59">
        <v>0</v>
      </c>
      <c r="M1558" s="59">
        <v>0</v>
      </c>
      <c r="N1558" s="59">
        <v>0</v>
      </c>
    </row>
    <row r="1559" spans="1:14" ht="15" x14ac:dyDescent="0.3">
      <c r="A1559" s="53" t="s">
        <v>218</v>
      </c>
      <c r="B1559" s="53" t="s">
        <v>44</v>
      </c>
      <c r="C1559" s="59">
        <v>20020</v>
      </c>
      <c r="D1559" s="59">
        <v>-1599</v>
      </c>
      <c r="E1559" s="59">
        <v>0</v>
      </c>
      <c r="F1559" s="59">
        <v>0</v>
      </c>
      <c r="G1559" s="59">
        <v>0</v>
      </c>
      <c r="H1559" s="59">
        <v>18421</v>
      </c>
      <c r="I1559" s="59">
        <v>-18421</v>
      </c>
      <c r="J1559" s="59">
        <v>0</v>
      </c>
      <c r="K1559" s="59">
        <v>0</v>
      </c>
      <c r="L1559" s="59">
        <v>0</v>
      </c>
      <c r="M1559" s="59">
        <v>0</v>
      </c>
      <c r="N1559" s="59">
        <v>0</v>
      </c>
    </row>
    <row r="1560" spans="1:14" ht="15" x14ac:dyDescent="0.3">
      <c r="A1560" s="53" t="s">
        <v>218</v>
      </c>
      <c r="B1560" s="53" t="s">
        <v>45</v>
      </c>
      <c r="C1560" s="59">
        <v>23466</v>
      </c>
      <c r="D1560" s="59">
        <v>-1457</v>
      </c>
      <c r="E1560" s="59">
        <v>0</v>
      </c>
      <c r="F1560" s="59">
        <v>0</v>
      </c>
      <c r="G1560" s="59">
        <v>0</v>
      </c>
      <c r="H1560" s="59">
        <v>22009</v>
      </c>
      <c r="I1560" s="59">
        <v>-22009</v>
      </c>
      <c r="J1560" s="59">
        <v>0</v>
      </c>
      <c r="K1560" s="59">
        <v>0</v>
      </c>
      <c r="L1560" s="59">
        <v>0</v>
      </c>
      <c r="M1560" s="59">
        <v>0</v>
      </c>
      <c r="N1560" s="59">
        <v>0</v>
      </c>
    </row>
    <row r="1561" spans="1:14" ht="15" x14ac:dyDescent="0.3">
      <c r="A1561" s="53" t="s">
        <v>218</v>
      </c>
      <c r="B1561" s="53" t="s">
        <v>46</v>
      </c>
      <c r="C1561" s="59">
        <v>16697</v>
      </c>
      <c r="D1561" s="59">
        <v>-1342</v>
      </c>
      <c r="E1561" s="59">
        <v>0</v>
      </c>
      <c r="F1561" s="59">
        <v>0</v>
      </c>
      <c r="G1561" s="59">
        <v>0</v>
      </c>
      <c r="H1561" s="59">
        <v>15355</v>
      </c>
      <c r="I1561" s="59">
        <v>-15355</v>
      </c>
      <c r="J1561" s="59">
        <v>0</v>
      </c>
      <c r="K1561" s="59">
        <v>0</v>
      </c>
      <c r="L1561" s="59">
        <v>0</v>
      </c>
      <c r="M1561" s="59">
        <v>0</v>
      </c>
      <c r="N1561" s="59">
        <v>0</v>
      </c>
    </row>
    <row r="1562" spans="1:14" ht="15" x14ac:dyDescent="0.3">
      <c r="A1562" s="53" t="s">
        <v>218</v>
      </c>
      <c r="B1562" s="53" t="s">
        <v>47</v>
      </c>
      <c r="C1562" s="59">
        <v>18061</v>
      </c>
      <c r="D1562" s="59">
        <v>-1506</v>
      </c>
      <c r="E1562" s="59">
        <v>0</v>
      </c>
      <c r="F1562" s="59">
        <v>0</v>
      </c>
      <c r="G1562" s="59">
        <v>0</v>
      </c>
      <c r="H1562" s="59">
        <v>16555</v>
      </c>
      <c r="I1562" s="59">
        <v>-16555</v>
      </c>
      <c r="J1562" s="59">
        <v>0</v>
      </c>
      <c r="K1562" s="59">
        <v>0</v>
      </c>
      <c r="L1562" s="59">
        <v>0</v>
      </c>
      <c r="M1562" s="59">
        <v>0</v>
      </c>
      <c r="N1562" s="59">
        <v>0</v>
      </c>
    </row>
    <row r="1563" spans="1:14" ht="15" x14ac:dyDescent="0.3">
      <c r="A1563" s="53" t="s">
        <v>217</v>
      </c>
      <c r="B1563" s="53" t="s">
        <v>46</v>
      </c>
      <c r="C1563" s="59">
        <v>11745</v>
      </c>
      <c r="D1563" s="59">
        <v>0</v>
      </c>
      <c r="E1563" s="59">
        <v>0</v>
      </c>
      <c r="F1563" s="59">
        <v>0</v>
      </c>
      <c r="G1563" s="59">
        <v>0</v>
      </c>
      <c r="H1563" s="59">
        <v>11745</v>
      </c>
      <c r="I1563" s="59">
        <v>-11745</v>
      </c>
      <c r="J1563" s="59">
        <v>0</v>
      </c>
      <c r="K1563" s="59">
        <v>0</v>
      </c>
      <c r="L1563" s="59">
        <v>0</v>
      </c>
      <c r="M1563" s="59">
        <v>0</v>
      </c>
      <c r="N1563" s="59">
        <v>0</v>
      </c>
    </row>
    <row r="1564" spans="1:14" ht="15" x14ac:dyDescent="0.3">
      <c r="A1564" s="53" t="s">
        <v>217</v>
      </c>
      <c r="B1564" s="53" t="s">
        <v>47</v>
      </c>
      <c r="C1564" s="59">
        <v>8979</v>
      </c>
      <c r="D1564" s="59">
        <v>0</v>
      </c>
      <c r="E1564" s="59">
        <v>0</v>
      </c>
      <c r="F1564" s="59">
        <v>0</v>
      </c>
      <c r="G1564" s="59">
        <v>0</v>
      </c>
      <c r="H1564" s="59">
        <v>8979</v>
      </c>
      <c r="I1564" s="59">
        <v>-8979</v>
      </c>
      <c r="J1564" s="59">
        <v>0</v>
      </c>
      <c r="K1564" s="59">
        <v>0</v>
      </c>
      <c r="L1564" s="59">
        <v>0</v>
      </c>
      <c r="M1564" s="59">
        <v>0</v>
      </c>
      <c r="N1564" s="59">
        <v>0</v>
      </c>
    </row>
    <row r="1565" spans="1:14" ht="15" x14ac:dyDescent="0.3">
      <c r="A1565" s="53" t="s">
        <v>217</v>
      </c>
      <c r="B1565" s="53" t="s">
        <v>48</v>
      </c>
      <c r="C1565" s="59">
        <v>11518</v>
      </c>
      <c r="D1565" s="59">
        <v>0</v>
      </c>
      <c r="E1565" s="59">
        <v>0</v>
      </c>
      <c r="F1565" s="59">
        <v>0</v>
      </c>
      <c r="G1565" s="59">
        <v>0</v>
      </c>
      <c r="H1565" s="59">
        <v>11518</v>
      </c>
      <c r="I1565" s="59">
        <v>-11518</v>
      </c>
      <c r="J1565" s="59">
        <v>0</v>
      </c>
      <c r="K1565" s="59">
        <v>0</v>
      </c>
      <c r="L1565" s="59">
        <v>0</v>
      </c>
      <c r="M1565" s="59">
        <v>0</v>
      </c>
      <c r="N1565" s="59">
        <v>0</v>
      </c>
    </row>
    <row r="1566" spans="1:14" ht="15" x14ac:dyDescent="0.3">
      <c r="A1566" s="53" t="s">
        <v>217</v>
      </c>
      <c r="B1566" s="53" t="s">
        <v>49</v>
      </c>
      <c r="C1566" s="59">
        <v>8104</v>
      </c>
      <c r="D1566" s="59">
        <v>0</v>
      </c>
      <c r="E1566" s="59">
        <v>0</v>
      </c>
      <c r="F1566" s="59">
        <v>0</v>
      </c>
      <c r="G1566" s="59">
        <v>0</v>
      </c>
      <c r="H1566" s="59">
        <v>8104</v>
      </c>
      <c r="I1566" s="59">
        <v>-8104</v>
      </c>
      <c r="J1566" s="59">
        <v>0</v>
      </c>
      <c r="K1566" s="59">
        <v>0</v>
      </c>
      <c r="L1566" s="59">
        <v>0</v>
      </c>
      <c r="M1566" s="59">
        <v>0</v>
      </c>
      <c r="N1566" s="59">
        <v>0</v>
      </c>
    </row>
    <row r="1567" spans="1:14" ht="15" x14ac:dyDescent="0.3">
      <c r="A1567" s="53" t="s">
        <v>217</v>
      </c>
      <c r="B1567" s="53" t="s">
        <v>50</v>
      </c>
      <c r="C1567" s="59">
        <v>10844</v>
      </c>
      <c r="D1567" s="59">
        <v>0</v>
      </c>
      <c r="E1567" s="59">
        <v>0</v>
      </c>
      <c r="F1567" s="59">
        <v>0</v>
      </c>
      <c r="G1567" s="59">
        <v>0</v>
      </c>
      <c r="H1567" s="59">
        <v>10844</v>
      </c>
      <c r="I1567" s="59">
        <v>-10844</v>
      </c>
      <c r="J1567" s="59">
        <v>0</v>
      </c>
      <c r="K1567" s="59">
        <v>0</v>
      </c>
      <c r="L1567" s="59">
        <v>0</v>
      </c>
      <c r="M1567" s="59">
        <v>0</v>
      </c>
      <c r="N1567" s="59">
        <v>0</v>
      </c>
    </row>
    <row r="1568" spans="1:14" ht="15" x14ac:dyDescent="0.3">
      <c r="A1568" s="53" t="s">
        <v>217</v>
      </c>
      <c r="B1568" s="53" t="s">
        <v>51</v>
      </c>
      <c r="C1568" s="59">
        <v>1465</v>
      </c>
      <c r="D1568" s="59">
        <v>0</v>
      </c>
      <c r="E1568" s="59">
        <v>0</v>
      </c>
      <c r="F1568" s="59">
        <v>0</v>
      </c>
      <c r="G1568" s="59">
        <v>0</v>
      </c>
      <c r="H1568" s="59">
        <v>1465</v>
      </c>
      <c r="I1568" s="59">
        <v>-1465</v>
      </c>
      <c r="J1568" s="59">
        <v>0</v>
      </c>
      <c r="K1568" s="59">
        <v>0</v>
      </c>
      <c r="L1568" s="59">
        <v>0</v>
      </c>
      <c r="M1568" s="59">
        <v>0</v>
      </c>
      <c r="N1568" s="59">
        <v>0</v>
      </c>
    </row>
    <row r="1569" spans="1:14" ht="15" x14ac:dyDescent="0.3">
      <c r="A1569" s="53" t="s">
        <v>216</v>
      </c>
      <c r="B1569" s="53" t="s">
        <v>382</v>
      </c>
      <c r="C1569" s="59">
        <v>38493</v>
      </c>
      <c r="D1569" s="59">
        <v>0</v>
      </c>
      <c r="E1569" s="59">
        <v>0</v>
      </c>
      <c r="F1569" s="59">
        <v>0</v>
      </c>
      <c r="G1569" s="59">
        <v>0</v>
      </c>
      <c r="H1569" s="59">
        <v>38493</v>
      </c>
      <c r="I1569" s="59">
        <v>0</v>
      </c>
      <c r="J1569" s="59">
        <v>38493</v>
      </c>
      <c r="K1569" s="59">
        <v>0</v>
      </c>
      <c r="L1569" s="59">
        <v>0</v>
      </c>
      <c r="M1569" s="59">
        <v>0</v>
      </c>
      <c r="N1569" s="59">
        <v>38493</v>
      </c>
    </row>
    <row r="1570" spans="1:14" ht="15" x14ac:dyDescent="0.3">
      <c r="A1570" s="53" t="s">
        <v>216</v>
      </c>
      <c r="B1570" s="53" t="s">
        <v>383</v>
      </c>
      <c r="C1570" s="59">
        <v>26769</v>
      </c>
      <c r="D1570" s="59">
        <v>0</v>
      </c>
      <c r="E1570" s="59">
        <v>0</v>
      </c>
      <c r="F1570" s="59">
        <v>0</v>
      </c>
      <c r="G1570" s="59">
        <v>0</v>
      </c>
      <c r="H1570" s="59">
        <v>26769</v>
      </c>
      <c r="I1570" s="59">
        <v>-1000</v>
      </c>
      <c r="J1570" s="59">
        <v>25769</v>
      </c>
      <c r="K1570" s="59">
        <v>0</v>
      </c>
      <c r="L1570" s="59">
        <v>0</v>
      </c>
      <c r="M1570" s="59">
        <v>0</v>
      </c>
      <c r="N1570" s="59">
        <v>25769</v>
      </c>
    </row>
    <row r="1571" spans="1:14" ht="15" x14ac:dyDescent="0.3">
      <c r="A1571" s="53" t="s">
        <v>216</v>
      </c>
      <c r="B1571" s="53" t="s">
        <v>363</v>
      </c>
      <c r="C1571" s="59">
        <v>33492</v>
      </c>
      <c r="D1571" s="59">
        <v>0</v>
      </c>
      <c r="E1571" s="59">
        <v>0</v>
      </c>
      <c r="F1571" s="59">
        <v>0</v>
      </c>
      <c r="G1571" s="59">
        <v>0</v>
      </c>
      <c r="H1571" s="59">
        <v>33492</v>
      </c>
      <c r="I1571" s="59">
        <v>-1000</v>
      </c>
      <c r="J1571" s="59">
        <v>32492</v>
      </c>
      <c r="K1571" s="59">
        <v>0</v>
      </c>
      <c r="L1571" s="59">
        <v>0</v>
      </c>
      <c r="M1571" s="59">
        <v>0</v>
      </c>
      <c r="N1571" s="59">
        <v>32492</v>
      </c>
    </row>
    <row r="1572" spans="1:14" ht="15" x14ac:dyDescent="0.3">
      <c r="A1572" s="53" t="s">
        <v>216</v>
      </c>
      <c r="B1572" s="53" t="s">
        <v>361</v>
      </c>
      <c r="C1572" s="59">
        <v>46197</v>
      </c>
      <c r="D1572" s="59">
        <v>-16849</v>
      </c>
      <c r="E1572" s="59">
        <v>0</v>
      </c>
      <c r="F1572" s="59">
        <v>0</v>
      </c>
      <c r="G1572" s="59">
        <v>0</v>
      </c>
      <c r="H1572" s="59">
        <v>29348</v>
      </c>
      <c r="I1572" s="59">
        <v>-1000</v>
      </c>
      <c r="J1572" s="59">
        <v>28348</v>
      </c>
      <c r="K1572" s="59">
        <v>0</v>
      </c>
      <c r="L1572" s="59">
        <v>0</v>
      </c>
      <c r="M1572" s="59">
        <v>0</v>
      </c>
      <c r="N1572" s="59">
        <v>28348</v>
      </c>
    </row>
    <row r="1573" spans="1:14" ht="15" x14ac:dyDescent="0.3">
      <c r="A1573" s="53" t="s">
        <v>216</v>
      </c>
      <c r="B1573" s="53" t="s">
        <v>355</v>
      </c>
      <c r="C1573" s="59">
        <v>83397</v>
      </c>
      <c r="D1573" s="59">
        <v>0</v>
      </c>
      <c r="E1573" s="59">
        <v>0</v>
      </c>
      <c r="F1573" s="59">
        <v>0</v>
      </c>
      <c r="G1573" s="59">
        <v>0</v>
      </c>
      <c r="H1573" s="59">
        <v>83397</v>
      </c>
      <c r="I1573" s="59">
        <v>-1000</v>
      </c>
      <c r="J1573" s="59">
        <v>82397</v>
      </c>
      <c r="K1573" s="59">
        <v>0</v>
      </c>
      <c r="L1573" s="59">
        <v>0</v>
      </c>
      <c r="M1573" s="59">
        <v>0</v>
      </c>
      <c r="N1573" s="59">
        <v>82397</v>
      </c>
    </row>
    <row r="1574" spans="1:14" ht="15" x14ac:dyDescent="0.3">
      <c r="A1574" s="53" t="s">
        <v>216</v>
      </c>
      <c r="B1574" s="53" t="s">
        <v>64</v>
      </c>
      <c r="C1574" s="59">
        <v>78666</v>
      </c>
      <c r="D1574" s="59">
        <v>0</v>
      </c>
      <c r="E1574" s="59">
        <v>0</v>
      </c>
      <c r="F1574" s="59">
        <v>0</v>
      </c>
      <c r="G1574" s="59">
        <v>0</v>
      </c>
      <c r="H1574" s="59">
        <v>78666</v>
      </c>
      <c r="I1574" s="59">
        <v>-1000</v>
      </c>
      <c r="J1574" s="59">
        <v>77666</v>
      </c>
      <c r="K1574" s="59">
        <v>0</v>
      </c>
      <c r="L1574" s="59">
        <v>0</v>
      </c>
      <c r="M1574" s="59">
        <v>0</v>
      </c>
      <c r="N1574" s="59">
        <v>77666</v>
      </c>
    </row>
    <row r="1575" spans="1:14" ht="15" x14ac:dyDescent="0.3">
      <c r="A1575" s="53" t="s">
        <v>216</v>
      </c>
      <c r="B1575" s="53" t="s">
        <v>65</v>
      </c>
      <c r="C1575" s="59">
        <v>105162</v>
      </c>
      <c r="D1575" s="59">
        <v>0</v>
      </c>
      <c r="E1575" s="59">
        <v>0</v>
      </c>
      <c r="F1575" s="59">
        <v>0</v>
      </c>
      <c r="G1575" s="59">
        <v>0</v>
      </c>
      <c r="H1575" s="59">
        <v>105162</v>
      </c>
      <c r="I1575" s="59">
        <v>-1000</v>
      </c>
      <c r="J1575" s="59">
        <v>104162</v>
      </c>
      <c r="K1575" s="59">
        <v>0</v>
      </c>
      <c r="L1575" s="59">
        <v>0</v>
      </c>
      <c r="M1575" s="59">
        <v>0</v>
      </c>
      <c r="N1575" s="59">
        <v>104162</v>
      </c>
    </row>
    <row r="1576" spans="1:14" ht="15" x14ac:dyDescent="0.3">
      <c r="A1576" s="53" t="s">
        <v>216</v>
      </c>
      <c r="B1576" s="53" t="s">
        <v>66</v>
      </c>
      <c r="C1576" s="59">
        <v>192758</v>
      </c>
      <c r="D1576" s="59">
        <v>-19917</v>
      </c>
      <c r="E1576" s="59">
        <v>0</v>
      </c>
      <c r="F1576" s="59">
        <v>0</v>
      </c>
      <c r="G1576" s="59">
        <v>0</v>
      </c>
      <c r="H1576" s="59">
        <v>172841</v>
      </c>
      <c r="I1576" s="59">
        <v>-1000</v>
      </c>
      <c r="J1576" s="59">
        <v>171841</v>
      </c>
      <c r="K1576" s="59">
        <v>0</v>
      </c>
      <c r="L1576" s="59">
        <v>0</v>
      </c>
      <c r="M1576" s="59">
        <v>0</v>
      </c>
      <c r="N1576" s="59">
        <v>171841</v>
      </c>
    </row>
    <row r="1577" spans="1:14" ht="15" x14ac:dyDescent="0.3">
      <c r="A1577" s="53" t="s">
        <v>216</v>
      </c>
      <c r="B1577" s="53" t="s">
        <v>38</v>
      </c>
      <c r="C1577" s="59">
        <v>223213</v>
      </c>
      <c r="D1577" s="59">
        <v>-57239</v>
      </c>
      <c r="E1577" s="59">
        <v>0</v>
      </c>
      <c r="F1577" s="59">
        <v>0</v>
      </c>
      <c r="G1577" s="59">
        <v>0</v>
      </c>
      <c r="H1577" s="59">
        <v>165974</v>
      </c>
      <c r="I1577" s="59">
        <v>-38220</v>
      </c>
      <c r="J1577" s="59">
        <v>127754</v>
      </c>
      <c r="K1577" s="59">
        <v>0</v>
      </c>
      <c r="L1577" s="59">
        <v>0</v>
      </c>
      <c r="M1577" s="59">
        <v>0</v>
      </c>
      <c r="N1577" s="59">
        <v>127754</v>
      </c>
    </row>
    <row r="1578" spans="1:14" ht="15" x14ac:dyDescent="0.3">
      <c r="A1578" s="53" t="s">
        <v>216</v>
      </c>
      <c r="B1578" s="53" t="s">
        <v>67</v>
      </c>
      <c r="C1578" s="59">
        <v>256675</v>
      </c>
      <c r="D1578" s="59">
        <v>-36230</v>
      </c>
      <c r="E1578" s="59">
        <v>0</v>
      </c>
      <c r="F1578" s="59">
        <v>0</v>
      </c>
      <c r="G1578" s="59">
        <v>0</v>
      </c>
      <c r="H1578" s="59">
        <v>220445</v>
      </c>
      <c r="I1578" s="59">
        <v>-39867</v>
      </c>
      <c r="J1578" s="59">
        <v>180578</v>
      </c>
      <c r="K1578" s="59">
        <v>0</v>
      </c>
      <c r="L1578" s="59">
        <v>0</v>
      </c>
      <c r="M1578" s="59">
        <v>0</v>
      </c>
      <c r="N1578" s="59">
        <v>180578</v>
      </c>
    </row>
    <row r="1579" spans="1:14" ht="15" x14ac:dyDescent="0.3">
      <c r="A1579" s="53" t="s">
        <v>216</v>
      </c>
      <c r="B1579" s="53" t="s">
        <v>68</v>
      </c>
      <c r="C1579" s="59">
        <v>1717582</v>
      </c>
      <c r="D1579" s="59">
        <v>-433731</v>
      </c>
      <c r="E1579" s="59">
        <v>0</v>
      </c>
      <c r="F1579" s="59">
        <v>0</v>
      </c>
      <c r="G1579" s="59">
        <v>0</v>
      </c>
      <c r="H1579" s="59">
        <v>1283851</v>
      </c>
      <c r="I1579" s="59">
        <v>-736708</v>
      </c>
      <c r="J1579" s="59">
        <v>547143</v>
      </c>
      <c r="K1579" s="59">
        <v>0</v>
      </c>
      <c r="L1579" s="59">
        <v>0</v>
      </c>
      <c r="M1579" s="59">
        <v>0</v>
      </c>
      <c r="N1579" s="59">
        <v>547143</v>
      </c>
    </row>
    <row r="1580" spans="1:14" ht="15" x14ac:dyDescent="0.3">
      <c r="A1580" s="53" t="s">
        <v>216</v>
      </c>
      <c r="B1580" s="53" t="s">
        <v>69</v>
      </c>
      <c r="C1580" s="59">
        <v>1689333</v>
      </c>
      <c r="D1580" s="59">
        <v>-475520</v>
      </c>
      <c r="E1580" s="59">
        <v>0</v>
      </c>
      <c r="F1580" s="59">
        <v>0</v>
      </c>
      <c r="G1580" s="59">
        <v>0</v>
      </c>
      <c r="H1580" s="59">
        <v>1213813</v>
      </c>
      <c r="I1580" s="59">
        <v>-664042</v>
      </c>
      <c r="J1580" s="59">
        <v>549771</v>
      </c>
      <c r="K1580" s="59">
        <v>0</v>
      </c>
      <c r="L1580" s="59">
        <v>0</v>
      </c>
      <c r="M1580" s="59">
        <v>0</v>
      </c>
      <c r="N1580" s="59">
        <v>549771</v>
      </c>
    </row>
    <row r="1581" spans="1:14" ht="15" x14ac:dyDescent="0.3">
      <c r="A1581" s="53" t="s">
        <v>216</v>
      </c>
      <c r="B1581" s="53" t="s">
        <v>70</v>
      </c>
      <c r="C1581" s="59">
        <v>3755739</v>
      </c>
      <c r="D1581" s="59">
        <v>-432330</v>
      </c>
      <c r="E1581" s="59">
        <v>0</v>
      </c>
      <c r="F1581" s="59">
        <v>0</v>
      </c>
      <c r="G1581" s="59">
        <v>0</v>
      </c>
      <c r="H1581" s="59">
        <v>3323409</v>
      </c>
      <c r="I1581" s="59">
        <v>-2110826</v>
      </c>
      <c r="J1581" s="59">
        <v>1212583</v>
      </c>
      <c r="K1581" s="59">
        <v>0</v>
      </c>
      <c r="L1581" s="59">
        <v>0</v>
      </c>
      <c r="M1581" s="59">
        <v>0</v>
      </c>
      <c r="N1581" s="59">
        <v>1212583</v>
      </c>
    </row>
    <row r="1582" spans="1:14" ht="15" x14ac:dyDescent="0.3">
      <c r="A1582" s="53" t="s">
        <v>216</v>
      </c>
      <c r="B1582" s="53" t="s">
        <v>71</v>
      </c>
      <c r="C1582" s="59">
        <v>18550848</v>
      </c>
      <c r="D1582" s="59">
        <v>-2040460</v>
      </c>
      <c r="E1582" s="59">
        <v>0</v>
      </c>
      <c r="F1582" s="59">
        <v>0</v>
      </c>
      <c r="G1582" s="59">
        <v>0</v>
      </c>
      <c r="H1582" s="59">
        <v>16510388</v>
      </c>
      <c r="I1582" s="59">
        <v>-13454196</v>
      </c>
      <c r="J1582" s="59">
        <v>3056192</v>
      </c>
      <c r="K1582" s="59">
        <v>0</v>
      </c>
      <c r="L1582" s="59">
        <v>0</v>
      </c>
      <c r="M1582" s="59">
        <v>0</v>
      </c>
      <c r="N1582" s="59">
        <v>3056192</v>
      </c>
    </row>
    <row r="1583" spans="1:14" ht="15" x14ac:dyDescent="0.3">
      <c r="A1583" s="53" t="s">
        <v>216</v>
      </c>
      <c r="B1583" s="53" t="s">
        <v>39</v>
      </c>
      <c r="C1583" s="59">
        <v>19690340</v>
      </c>
      <c r="D1583" s="59">
        <v>-2165780</v>
      </c>
      <c r="E1583" s="59">
        <v>0</v>
      </c>
      <c r="F1583" s="59">
        <v>0</v>
      </c>
      <c r="G1583" s="59">
        <v>0</v>
      </c>
      <c r="H1583" s="59">
        <v>17524560</v>
      </c>
      <c r="I1583" s="59">
        <v>-14643538</v>
      </c>
      <c r="J1583" s="59">
        <v>2881022</v>
      </c>
      <c r="K1583" s="59">
        <v>0</v>
      </c>
      <c r="L1583" s="59">
        <v>0</v>
      </c>
      <c r="M1583" s="59">
        <v>0</v>
      </c>
      <c r="N1583" s="59">
        <v>2881022</v>
      </c>
    </row>
    <row r="1584" spans="1:14" ht="15" x14ac:dyDescent="0.3">
      <c r="A1584" s="53" t="s">
        <v>216</v>
      </c>
      <c r="B1584" s="53" t="s">
        <v>40</v>
      </c>
      <c r="C1584" s="59">
        <v>19862714</v>
      </c>
      <c r="D1584" s="59">
        <v>-751631</v>
      </c>
      <c r="E1584" s="59">
        <v>0</v>
      </c>
      <c r="F1584" s="59">
        <v>0</v>
      </c>
      <c r="G1584" s="59">
        <v>0</v>
      </c>
      <c r="H1584" s="59">
        <v>19111083</v>
      </c>
      <c r="I1584" s="59">
        <v>-18993790</v>
      </c>
      <c r="J1584" s="59">
        <v>117293</v>
      </c>
      <c r="K1584" s="59">
        <v>670053</v>
      </c>
      <c r="L1584" s="59">
        <v>-20116</v>
      </c>
      <c r="M1584" s="59">
        <v>649937</v>
      </c>
      <c r="N1584" s="59">
        <v>-532644</v>
      </c>
    </row>
    <row r="1585" spans="1:14" ht="15" x14ac:dyDescent="0.3">
      <c r="A1585" s="53" t="s">
        <v>216</v>
      </c>
      <c r="B1585" s="53" t="s">
        <v>41</v>
      </c>
      <c r="C1585" s="59">
        <v>23115993</v>
      </c>
      <c r="D1585" s="59">
        <v>-1328302</v>
      </c>
      <c r="E1585" s="59">
        <v>0</v>
      </c>
      <c r="F1585" s="59">
        <v>0</v>
      </c>
      <c r="G1585" s="59">
        <v>0</v>
      </c>
      <c r="H1585" s="59">
        <v>21787691</v>
      </c>
      <c r="I1585" s="59">
        <v>-21509807</v>
      </c>
      <c r="J1585" s="59">
        <v>277884</v>
      </c>
      <c r="K1585" s="59">
        <v>1090955</v>
      </c>
      <c r="L1585" s="59">
        <v>-31533</v>
      </c>
      <c r="M1585" s="59">
        <v>1059422</v>
      </c>
      <c r="N1585" s="59">
        <v>-781538</v>
      </c>
    </row>
    <row r="1586" spans="1:14" ht="15" x14ac:dyDescent="0.3">
      <c r="A1586" s="53" t="s">
        <v>216</v>
      </c>
      <c r="B1586" s="53" t="s">
        <v>42</v>
      </c>
      <c r="C1586" s="59">
        <v>22442946</v>
      </c>
      <c r="D1586" s="59">
        <v>-3066312</v>
      </c>
      <c r="E1586" s="59">
        <v>0</v>
      </c>
      <c r="F1586" s="59">
        <v>0</v>
      </c>
      <c r="G1586" s="59">
        <v>0</v>
      </c>
      <c r="H1586" s="59">
        <v>19376634</v>
      </c>
      <c r="I1586" s="59">
        <v>-17627080</v>
      </c>
      <c r="J1586" s="59">
        <v>1749554</v>
      </c>
      <c r="K1586" s="59">
        <v>1086531</v>
      </c>
      <c r="L1586" s="59">
        <v>-1086531</v>
      </c>
      <c r="M1586" s="59">
        <v>0</v>
      </c>
      <c r="N1586" s="59">
        <v>1749554</v>
      </c>
    </row>
    <row r="1587" spans="1:14" ht="15" x14ac:dyDescent="0.3">
      <c r="A1587" s="53" t="s">
        <v>216</v>
      </c>
      <c r="B1587" s="53" t="s">
        <v>43</v>
      </c>
      <c r="C1587" s="59">
        <v>21121025</v>
      </c>
      <c r="D1587" s="59">
        <v>-2889476</v>
      </c>
      <c r="E1587" s="59">
        <v>0</v>
      </c>
      <c r="F1587" s="59">
        <v>0</v>
      </c>
      <c r="G1587" s="59">
        <v>0</v>
      </c>
      <c r="H1587" s="59">
        <v>18231549</v>
      </c>
      <c r="I1587" s="59">
        <v>-17200676</v>
      </c>
      <c r="J1587" s="59">
        <v>1030873</v>
      </c>
      <c r="K1587" s="59">
        <v>608055</v>
      </c>
      <c r="L1587" s="59">
        <v>-608055</v>
      </c>
      <c r="M1587" s="59">
        <v>0</v>
      </c>
      <c r="N1587" s="59">
        <v>1030873</v>
      </c>
    </row>
    <row r="1588" spans="1:14" ht="15" x14ac:dyDescent="0.3">
      <c r="A1588" s="53" t="s">
        <v>216</v>
      </c>
      <c r="B1588" s="53" t="s">
        <v>44</v>
      </c>
      <c r="C1588" s="59">
        <v>23017429</v>
      </c>
      <c r="D1588" s="59">
        <v>-3350463</v>
      </c>
      <c r="E1588" s="59">
        <v>0</v>
      </c>
      <c r="F1588" s="59">
        <v>0</v>
      </c>
      <c r="G1588" s="59">
        <v>0</v>
      </c>
      <c r="H1588" s="59">
        <v>19666966</v>
      </c>
      <c r="I1588" s="59">
        <v>-18822233</v>
      </c>
      <c r="J1588" s="59">
        <v>844733</v>
      </c>
      <c r="K1588" s="59">
        <v>874947</v>
      </c>
      <c r="L1588" s="59">
        <v>-874947</v>
      </c>
      <c r="M1588" s="59">
        <v>0</v>
      </c>
      <c r="N1588" s="59">
        <v>844733</v>
      </c>
    </row>
    <row r="1589" spans="1:14" ht="15" x14ac:dyDescent="0.3">
      <c r="A1589" s="53" t="s">
        <v>216</v>
      </c>
      <c r="B1589" s="53" t="s">
        <v>45</v>
      </c>
      <c r="C1589" s="59">
        <v>21413511</v>
      </c>
      <c r="D1589" s="59">
        <v>-4465279</v>
      </c>
      <c r="E1589" s="59">
        <v>0</v>
      </c>
      <c r="F1589" s="59">
        <v>0</v>
      </c>
      <c r="G1589" s="59">
        <v>0</v>
      </c>
      <c r="H1589" s="59">
        <v>16948232</v>
      </c>
      <c r="I1589" s="59">
        <v>-16421195</v>
      </c>
      <c r="J1589" s="59">
        <v>527037</v>
      </c>
      <c r="K1589" s="59">
        <v>857594</v>
      </c>
      <c r="L1589" s="59">
        <v>-857594</v>
      </c>
      <c r="M1589" s="59">
        <v>0</v>
      </c>
      <c r="N1589" s="59">
        <v>527037</v>
      </c>
    </row>
    <row r="1590" spans="1:14" ht="15" x14ac:dyDescent="0.3">
      <c r="A1590" s="53" t="s">
        <v>216</v>
      </c>
      <c r="B1590" s="53" t="s">
        <v>46</v>
      </c>
      <c r="C1590" s="59">
        <v>17967222</v>
      </c>
      <c r="D1590" s="59">
        <v>-3568279</v>
      </c>
      <c r="E1590" s="59">
        <v>0</v>
      </c>
      <c r="F1590" s="59">
        <v>0</v>
      </c>
      <c r="G1590" s="59">
        <v>0</v>
      </c>
      <c r="H1590" s="59">
        <v>14398943</v>
      </c>
      <c r="I1590" s="59">
        <v>-14149465</v>
      </c>
      <c r="J1590" s="59">
        <v>249478</v>
      </c>
      <c r="K1590" s="59">
        <v>744918</v>
      </c>
      <c r="L1590" s="59">
        <v>-744918</v>
      </c>
      <c r="M1590" s="59">
        <v>0</v>
      </c>
      <c r="N1590" s="59">
        <v>249478</v>
      </c>
    </row>
    <row r="1591" spans="1:14" ht="15" x14ac:dyDescent="0.3">
      <c r="A1591" s="53" t="s">
        <v>216</v>
      </c>
      <c r="B1591" s="53" t="s">
        <v>47</v>
      </c>
      <c r="C1591" s="59">
        <v>17100371</v>
      </c>
      <c r="D1591" s="59">
        <v>-3280826</v>
      </c>
      <c r="E1591" s="59">
        <v>0</v>
      </c>
      <c r="F1591" s="59">
        <v>0</v>
      </c>
      <c r="G1591" s="59">
        <v>0</v>
      </c>
      <c r="H1591" s="59">
        <v>13819545</v>
      </c>
      <c r="I1591" s="59">
        <v>-13759745</v>
      </c>
      <c r="J1591" s="59">
        <v>59800</v>
      </c>
      <c r="K1591" s="59">
        <v>334584</v>
      </c>
      <c r="L1591" s="59">
        <v>-334584</v>
      </c>
      <c r="M1591" s="59">
        <v>0</v>
      </c>
      <c r="N1591" s="59">
        <v>59800</v>
      </c>
    </row>
    <row r="1592" spans="1:14" ht="15" x14ac:dyDescent="0.3">
      <c r="A1592" s="53" t="s">
        <v>216</v>
      </c>
      <c r="B1592" s="53" t="s">
        <v>48</v>
      </c>
      <c r="C1592" s="59">
        <v>16354954</v>
      </c>
      <c r="D1592" s="59">
        <v>-3451608</v>
      </c>
      <c r="E1592" s="59">
        <v>0</v>
      </c>
      <c r="F1592" s="59">
        <v>0</v>
      </c>
      <c r="G1592" s="59">
        <v>0</v>
      </c>
      <c r="H1592" s="59">
        <v>12903346</v>
      </c>
      <c r="I1592" s="59">
        <v>-12891060</v>
      </c>
      <c r="J1592" s="59">
        <v>12286</v>
      </c>
      <c r="K1592" s="59">
        <v>796556</v>
      </c>
      <c r="L1592" s="59">
        <v>-796556</v>
      </c>
      <c r="M1592" s="59">
        <v>0</v>
      </c>
      <c r="N1592" s="59">
        <v>12286</v>
      </c>
    </row>
    <row r="1593" spans="1:14" ht="15" x14ac:dyDescent="0.3">
      <c r="A1593" s="53" t="s">
        <v>216</v>
      </c>
      <c r="B1593" s="53" t="s">
        <v>49</v>
      </c>
      <c r="C1593" s="59">
        <v>13621560</v>
      </c>
      <c r="D1593" s="59">
        <v>-3222617</v>
      </c>
      <c r="E1593" s="59">
        <v>0</v>
      </c>
      <c r="F1593" s="59">
        <v>0</v>
      </c>
      <c r="G1593" s="59">
        <v>0</v>
      </c>
      <c r="H1593" s="59">
        <v>10398943</v>
      </c>
      <c r="I1593" s="59">
        <v>-10397070</v>
      </c>
      <c r="J1593" s="59">
        <v>1873</v>
      </c>
      <c r="K1593" s="59">
        <v>940785</v>
      </c>
      <c r="L1593" s="59">
        <v>-940785</v>
      </c>
      <c r="M1593" s="59">
        <v>0</v>
      </c>
      <c r="N1593" s="59">
        <v>1873</v>
      </c>
    </row>
    <row r="1594" spans="1:14" ht="15" x14ac:dyDescent="0.3">
      <c r="A1594" s="53" t="s">
        <v>216</v>
      </c>
      <c r="B1594" s="53" t="s">
        <v>50</v>
      </c>
      <c r="C1594" s="59">
        <v>11572917</v>
      </c>
      <c r="D1594" s="59">
        <v>-2889158</v>
      </c>
      <c r="E1594" s="58">
        <v>0</v>
      </c>
      <c r="F1594" s="58">
        <v>0</v>
      </c>
      <c r="G1594" s="58">
        <v>0</v>
      </c>
      <c r="H1594" s="59">
        <v>8683759</v>
      </c>
      <c r="I1594" s="59">
        <v>-8683759</v>
      </c>
      <c r="J1594" s="59">
        <v>0</v>
      </c>
      <c r="K1594" s="59">
        <v>786001</v>
      </c>
      <c r="L1594" s="59">
        <v>-786001</v>
      </c>
      <c r="M1594" s="59">
        <v>0</v>
      </c>
      <c r="N1594" s="59">
        <v>0</v>
      </c>
    </row>
    <row r="1595" spans="1:14" ht="15" x14ac:dyDescent="0.3">
      <c r="A1595" s="53" t="s">
        <v>216</v>
      </c>
      <c r="B1595" s="53" t="s">
        <v>51</v>
      </c>
      <c r="C1595" s="59">
        <v>8915588</v>
      </c>
      <c r="D1595" s="59">
        <v>-1854242</v>
      </c>
      <c r="E1595" s="58">
        <v>0</v>
      </c>
      <c r="F1595" s="58">
        <v>0</v>
      </c>
      <c r="G1595" s="58">
        <v>0</v>
      </c>
      <c r="H1595" s="59">
        <v>7061346</v>
      </c>
      <c r="I1595" s="59">
        <v>-7061346</v>
      </c>
      <c r="J1595" s="59">
        <v>0</v>
      </c>
      <c r="K1595" s="59">
        <v>544937</v>
      </c>
      <c r="L1595" s="59">
        <v>-544937</v>
      </c>
      <c r="M1595" s="59">
        <v>0</v>
      </c>
      <c r="N1595" s="59">
        <v>0</v>
      </c>
    </row>
    <row r="1596" spans="1:14" ht="15" x14ac:dyDescent="0.3">
      <c r="A1596" s="53" t="s">
        <v>216</v>
      </c>
      <c r="B1596" s="53" t="s">
        <v>52</v>
      </c>
      <c r="C1596" s="59">
        <v>8020592</v>
      </c>
      <c r="D1596" s="59">
        <v>-1125013</v>
      </c>
      <c r="E1596" s="58">
        <v>0</v>
      </c>
      <c r="F1596" s="58">
        <v>0</v>
      </c>
      <c r="G1596" s="58">
        <v>0</v>
      </c>
      <c r="H1596" s="59">
        <v>6895579</v>
      </c>
      <c r="I1596" s="59">
        <v>-6895579</v>
      </c>
      <c r="J1596" s="59">
        <v>0</v>
      </c>
      <c r="K1596" s="59">
        <v>47404</v>
      </c>
      <c r="L1596" s="59">
        <v>-47404</v>
      </c>
      <c r="M1596" s="59">
        <v>0</v>
      </c>
      <c r="N1596" s="59">
        <v>0</v>
      </c>
    </row>
    <row r="1597" spans="1:14" ht="15" x14ac:dyDescent="0.3">
      <c r="A1597" s="53" t="s">
        <v>215</v>
      </c>
      <c r="B1597" s="53" t="s">
        <v>382</v>
      </c>
      <c r="C1597" s="59">
        <v>33667</v>
      </c>
      <c r="D1597" s="59">
        <v>0</v>
      </c>
      <c r="E1597" s="58">
        <v>0</v>
      </c>
      <c r="F1597" s="58">
        <v>0</v>
      </c>
      <c r="G1597" s="58">
        <v>0</v>
      </c>
      <c r="H1597" s="59">
        <v>33667</v>
      </c>
      <c r="I1597" s="59">
        <v>0</v>
      </c>
      <c r="J1597" s="59">
        <v>33667</v>
      </c>
      <c r="K1597" s="59">
        <v>0</v>
      </c>
      <c r="L1597" s="59">
        <v>0</v>
      </c>
      <c r="M1597" s="59">
        <v>0</v>
      </c>
      <c r="N1597" s="59">
        <v>33667</v>
      </c>
    </row>
    <row r="1598" spans="1:14" ht="15" x14ac:dyDescent="0.3">
      <c r="A1598" s="53" t="s">
        <v>215</v>
      </c>
      <c r="B1598" s="53" t="s">
        <v>383</v>
      </c>
      <c r="C1598" s="59">
        <v>15552</v>
      </c>
      <c r="D1598" s="59">
        <v>0</v>
      </c>
      <c r="E1598" s="58">
        <v>0</v>
      </c>
      <c r="F1598" s="58">
        <v>0</v>
      </c>
      <c r="G1598" s="58">
        <v>0</v>
      </c>
      <c r="H1598" s="59">
        <v>15552</v>
      </c>
      <c r="I1598" s="59">
        <v>-1000</v>
      </c>
      <c r="J1598" s="59">
        <v>14552</v>
      </c>
      <c r="K1598" s="59">
        <v>0</v>
      </c>
      <c r="L1598" s="59">
        <v>0</v>
      </c>
      <c r="M1598" s="59">
        <v>0</v>
      </c>
      <c r="N1598" s="59">
        <v>14552</v>
      </c>
    </row>
    <row r="1599" spans="1:14" ht="15" x14ac:dyDescent="0.3">
      <c r="A1599" s="53" t="s">
        <v>215</v>
      </c>
      <c r="B1599" s="53" t="s">
        <v>363</v>
      </c>
      <c r="C1599" s="59">
        <v>32583</v>
      </c>
      <c r="D1599" s="59">
        <v>0</v>
      </c>
      <c r="E1599" s="58">
        <v>0</v>
      </c>
      <c r="F1599" s="58">
        <v>0</v>
      </c>
      <c r="G1599" s="58">
        <v>0</v>
      </c>
      <c r="H1599" s="59">
        <v>32583</v>
      </c>
      <c r="I1599" s="59">
        <v>-1000</v>
      </c>
      <c r="J1599" s="59">
        <v>31583</v>
      </c>
      <c r="K1599" s="59">
        <v>0</v>
      </c>
      <c r="L1599" s="59">
        <v>0</v>
      </c>
      <c r="M1599" s="59">
        <v>0</v>
      </c>
      <c r="N1599" s="59">
        <v>31583</v>
      </c>
    </row>
    <row r="1600" spans="1:14" ht="15" x14ac:dyDescent="0.3">
      <c r="A1600" s="53" t="s">
        <v>215</v>
      </c>
      <c r="B1600" s="53" t="s">
        <v>361</v>
      </c>
      <c r="C1600" s="59">
        <v>42338</v>
      </c>
      <c r="D1600" s="59">
        <v>-7000</v>
      </c>
      <c r="E1600" s="58">
        <v>0</v>
      </c>
      <c r="F1600" s="58">
        <v>0</v>
      </c>
      <c r="G1600" s="58">
        <v>0</v>
      </c>
      <c r="H1600" s="59">
        <v>35338</v>
      </c>
      <c r="I1600" s="59">
        <v>-1000</v>
      </c>
      <c r="J1600" s="59">
        <v>34338</v>
      </c>
      <c r="K1600" s="59">
        <v>0</v>
      </c>
      <c r="L1600" s="59">
        <v>0</v>
      </c>
      <c r="M1600" s="59">
        <v>0</v>
      </c>
      <c r="N1600" s="59">
        <v>34338</v>
      </c>
    </row>
    <row r="1601" spans="1:14" ht="15" x14ac:dyDescent="0.3">
      <c r="A1601" s="53" t="s">
        <v>215</v>
      </c>
      <c r="B1601" s="53" t="s">
        <v>355</v>
      </c>
      <c r="C1601" s="59">
        <v>87340</v>
      </c>
      <c r="D1601" s="59">
        <v>0</v>
      </c>
      <c r="E1601" s="58">
        <v>0</v>
      </c>
      <c r="F1601" s="58">
        <v>0</v>
      </c>
      <c r="G1601" s="58">
        <v>0</v>
      </c>
      <c r="H1601" s="59">
        <v>87340</v>
      </c>
      <c r="I1601" s="59">
        <v>-1000</v>
      </c>
      <c r="J1601" s="59">
        <v>86340</v>
      </c>
      <c r="K1601" s="59">
        <v>0</v>
      </c>
      <c r="L1601" s="59">
        <v>0</v>
      </c>
      <c r="M1601" s="59">
        <v>0</v>
      </c>
      <c r="N1601" s="59">
        <v>86340</v>
      </c>
    </row>
    <row r="1602" spans="1:14" ht="15" x14ac:dyDescent="0.3">
      <c r="A1602" s="53" t="s">
        <v>215</v>
      </c>
      <c r="B1602" s="53" t="s">
        <v>64</v>
      </c>
      <c r="C1602" s="59">
        <v>114612</v>
      </c>
      <c r="D1602" s="59">
        <v>0</v>
      </c>
      <c r="E1602" s="58">
        <v>0</v>
      </c>
      <c r="F1602" s="58">
        <v>0</v>
      </c>
      <c r="G1602" s="58">
        <v>0</v>
      </c>
      <c r="H1602" s="59">
        <v>114612</v>
      </c>
      <c r="I1602" s="59">
        <v>-1000</v>
      </c>
      <c r="J1602" s="59">
        <v>113612</v>
      </c>
      <c r="K1602" s="59">
        <v>0</v>
      </c>
      <c r="L1602" s="59">
        <v>0</v>
      </c>
      <c r="M1602" s="59">
        <v>0</v>
      </c>
      <c r="N1602" s="59">
        <v>113612</v>
      </c>
    </row>
    <row r="1603" spans="1:14" ht="15" x14ac:dyDescent="0.3">
      <c r="A1603" s="53" t="s">
        <v>215</v>
      </c>
      <c r="B1603" s="53" t="s">
        <v>65</v>
      </c>
      <c r="C1603" s="59">
        <v>92147</v>
      </c>
      <c r="D1603" s="59">
        <v>0</v>
      </c>
      <c r="E1603" s="58">
        <v>0</v>
      </c>
      <c r="F1603" s="58">
        <v>0</v>
      </c>
      <c r="G1603" s="58">
        <v>0</v>
      </c>
      <c r="H1603" s="59">
        <v>92147</v>
      </c>
      <c r="I1603" s="59">
        <v>-1000</v>
      </c>
      <c r="J1603" s="59">
        <v>91147</v>
      </c>
      <c r="K1603" s="59">
        <v>0</v>
      </c>
      <c r="L1603" s="59">
        <v>0</v>
      </c>
      <c r="M1603" s="59">
        <v>0</v>
      </c>
      <c r="N1603" s="59">
        <v>91147</v>
      </c>
    </row>
    <row r="1604" spans="1:14" ht="15" x14ac:dyDescent="0.3">
      <c r="A1604" s="53" t="s">
        <v>215</v>
      </c>
      <c r="B1604" s="53" t="s">
        <v>66</v>
      </c>
      <c r="C1604" s="59">
        <v>478269</v>
      </c>
      <c r="D1604" s="59">
        <v>-324428</v>
      </c>
      <c r="E1604" s="58">
        <v>0</v>
      </c>
      <c r="F1604" s="58">
        <v>0</v>
      </c>
      <c r="G1604" s="58">
        <v>0</v>
      </c>
      <c r="H1604" s="59">
        <v>153841</v>
      </c>
      <c r="I1604" s="59">
        <v>-1000</v>
      </c>
      <c r="J1604" s="59">
        <v>152841</v>
      </c>
      <c r="K1604" s="59">
        <v>0</v>
      </c>
      <c r="L1604" s="59">
        <v>0</v>
      </c>
      <c r="M1604" s="59">
        <v>0</v>
      </c>
      <c r="N1604" s="59">
        <v>152841</v>
      </c>
    </row>
    <row r="1605" spans="1:14" ht="15" x14ac:dyDescent="0.3">
      <c r="A1605" s="53" t="s">
        <v>215</v>
      </c>
      <c r="B1605" s="53" t="s">
        <v>38</v>
      </c>
      <c r="C1605" s="59">
        <v>7903828</v>
      </c>
      <c r="D1605" s="59">
        <v>-277000</v>
      </c>
      <c r="E1605" s="58">
        <v>0</v>
      </c>
      <c r="F1605" s="58">
        <v>0</v>
      </c>
      <c r="G1605" s="58">
        <v>0</v>
      </c>
      <c r="H1605" s="59">
        <v>7626828</v>
      </c>
      <c r="I1605" s="59">
        <v>-4951823</v>
      </c>
      <c r="J1605" s="59">
        <v>2675005</v>
      </c>
      <c r="K1605" s="59">
        <v>0</v>
      </c>
      <c r="L1605" s="59">
        <v>0</v>
      </c>
      <c r="M1605" s="59">
        <v>0</v>
      </c>
      <c r="N1605" s="59">
        <v>2675005</v>
      </c>
    </row>
    <row r="1606" spans="1:14" ht="15" x14ac:dyDescent="0.3">
      <c r="A1606" s="53" t="s">
        <v>215</v>
      </c>
      <c r="B1606" s="53" t="s">
        <v>67</v>
      </c>
      <c r="C1606" s="59">
        <v>10630275</v>
      </c>
      <c r="D1606" s="59">
        <v>-310514</v>
      </c>
      <c r="E1606" s="58">
        <v>0</v>
      </c>
      <c r="F1606" s="58">
        <v>0</v>
      </c>
      <c r="G1606" s="58">
        <v>0</v>
      </c>
      <c r="H1606" s="59">
        <v>10319761</v>
      </c>
      <c r="I1606" s="59">
        <v>-7537292</v>
      </c>
      <c r="J1606" s="59">
        <v>2782469</v>
      </c>
      <c r="K1606" s="59">
        <v>0</v>
      </c>
      <c r="L1606" s="59">
        <v>0</v>
      </c>
      <c r="M1606" s="59">
        <v>0</v>
      </c>
      <c r="N1606" s="59">
        <v>2782469</v>
      </c>
    </row>
    <row r="1607" spans="1:14" ht="15" x14ac:dyDescent="0.3">
      <c r="A1607" s="53" t="s">
        <v>215</v>
      </c>
      <c r="B1607" s="53" t="s">
        <v>68</v>
      </c>
      <c r="C1607" s="59">
        <v>1560826</v>
      </c>
      <c r="D1607" s="59">
        <v>-1413645</v>
      </c>
      <c r="E1607" s="58">
        <v>0</v>
      </c>
      <c r="F1607" s="58">
        <v>0</v>
      </c>
      <c r="G1607" s="58">
        <v>0</v>
      </c>
      <c r="H1607" s="59">
        <v>147181</v>
      </c>
      <c r="I1607" s="59">
        <v>-133599</v>
      </c>
      <c r="J1607" s="59">
        <v>13582</v>
      </c>
      <c r="K1607" s="59">
        <v>0</v>
      </c>
      <c r="L1607" s="59">
        <v>0</v>
      </c>
      <c r="M1607" s="59">
        <v>0</v>
      </c>
      <c r="N1607" s="59">
        <v>13582</v>
      </c>
    </row>
    <row r="1608" spans="1:14" ht="15" x14ac:dyDescent="0.3">
      <c r="A1608" s="53" t="s">
        <v>395</v>
      </c>
      <c r="B1608" s="53" t="s">
        <v>363</v>
      </c>
      <c r="C1608" s="59">
        <v>21301</v>
      </c>
      <c r="D1608" s="59">
        <v>0</v>
      </c>
      <c r="E1608" s="58">
        <v>0</v>
      </c>
      <c r="F1608" s="58">
        <v>0</v>
      </c>
      <c r="G1608" s="58">
        <v>0</v>
      </c>
      <c r="H1608" s="59">
        <v>21301</v>
      </c>
      <c r="I1608" s="59">
        <v>-1000</v>
      </c>
      <c r="J1608" s="59">
        <v>20301</v>
      </c>
      <c r="K1608" s="59">
        <v>0</v>
      </c>
      <c r="L1608" s="59">
        <v>0</v>
      </c>
      <c r="M1608" s="59">
        <v>0</v>
      </c>
      <c r="N1608" s="59">
        <v>20301</v>
      </c>
    </row>
    <row r="1609" spans="1:14" ht="15" x14ac:dyDescent="0.3">
      <c r="A1609" s="53" t="s">
        <v>395</v>
      </c>
      <c r="B1609" s="53" t="s">
        <v>65</v>
      </c>
      <c r="C1609" s="59">
        <v>1195</v>
      </c>
      <c r="D1609" s="59">
        <v>0</v>
      </c>
      <c r="E1609" s="58">
        <v>0</v>
      </c>
      <c r="F1609" s="58">
        <v>0</v>
      </c>
      <c r="G1609" s="58">
        <v>0</v>
      </c>
      <c r="H1609" s="59">
        <v>1195</v>
      </c>
      <c r="I1609" s="59">
        <v>-1000</v>
      </c>
      <c r="J1609" s="59">
        <v>195</v>
      </c>
      <c r="K1609" s="59">
        <v>0</v>
      </c>
      <c r="L1609" s="59">
        <v>0</v>
      </c>
      <c r="M1609" s="59">
        <v>0</v>
      </c>
      <c r="N1609" s="59">
        <v>195</v>
      </c>
    </row>
    <row r="1610" spans="1:14" ht="15" x14ac:dyDescent="0.3">
      <c r="A1610" s="53" t="s">
        <v>395</v>
      </c>
      <c r="B1610" s="53" t="s">
        <v>38</v>
      </c>
      <c r="C1610" s="59">
        <v>17010</v>
      </c>
      <c r="D1610" s="59">
        <v>0</v>
      </c>
      <c r="E1610" s="58">
        <v>0</v>
      </c>
      <c r="F1610" s="58">
        <v>0</v>
      </c>
      <c r="G1610" s="58">
        <v>0</v>
      </c>
      <c r="H1610" s="59">
        <v>17010</v>
      </c>
      <c r="I1610" s="59">
        <v>-1000</v>
      </c>
      <c r="J1610" s="59">
        <v>16010</v>
      </c>
      <c r="K1610" s="59">
        <v>0</v>
      </c>
      <c r="L1610" s="59">
        <v>0</v>
      </c>
      <c r="M1610" s="59">
        <v>0</v>
      </c>
      <c r="N1610" s="59">
        <v>16010</v>
      </c>
    </row>
    <row r="1611" spans="1:14" ht="15" x14ac:dyDescent="0.3">
      <c r="A1611" s="53" t="s">
        <v>395</v>
      </c>
      <c r="B1611" s="53" t="s">
        <v>68</v>
      </c>
      <c r="C1611" s="59">
        <v>5540</v>
      </c>
      <c r="D1611" s="59">
        <v>0</v>
      </c>
      <c r="E1611" s="58">
        <v>0</v>
      </c>
      <c r="F1611" s="58">
        <v>0</v>
      </c>
      <c r="G1611" s="58">
        <v>0</v>
      </c>
      <c r="H1611" s="59">
        <v>5540</v>
      </c>
      <c r="I1611" s="59">
        <v>-1000</v>
      </c>
      <c r="J1611" s="59">
        <v>4540</v>
      </c>
      <c r="K1611" s="59">
        <v>0</v>
      </c>
      <c r="L1611" s="59">
        <v>0</v>
      </c>
      <c r="M1611" s="59">
        <v>0</v>
      </c>
      <c r="N1611" s="59">
        <v>4540</v>
      </c>
    </row>
    <row r="1612" spans="1:14" ht="15" x14ac:dyDescent="0.3">
      <c r="A1612" s="53" t="s">
        <v>395</v>
      </c>
      <c r="B1612" s="53" t="s">
        <v>69</v>
      </c>
      <c r="C1612" s="59">
        <v>55556</v>
      </c>
      <c r="D1612" s="59">
        <v>0</v>
      </c>
      <c r="E1612" s="58">
        <v>0</v>
      </c>
      <c r="F1612" s="58">
        <v>0</v>
      </c>
      <c r="G1612" s="58">
        <v>0</v>
      </c>
      <c r="H1612" s="59">
        <v>55556</v>
      </c>
      <c r="I1612" s="59">
        <v>-27581</v>
      </c>
      <c r="J1612" s="59">
        <v>27975</v>
      </c>
      <c r="K1612" s="59">
        <v>0</v>
      </c>
      <c r="L1612" s="59">
        <v>0</v>
      </c>
      <c r="M1612" s="59">
        <v>0</v>
      </c>
      <c r="N1612" s="59">
        <v>27975</v>
      </c>
    </row>
    <row r="1613" spans="1:14" ht="15" x14ac:dyDescent="0.3">
      <c r="A1613" s="53" t="s">
        <v>395</v>
      </c>
      <c r="B1613" s="53" t="s">
        <v>70</v>
      </c>
      <c r="C1613" s="59">
        <v>80974</v>
      </c>
      <c r="D1613" s="59">
        <v>0</v>
      </c>
      <c r="E1613" s="58">
        <v>0</v>
      </c>
      <c r="F1613" s="58">
        <v>0</v>
      </c>
      <c r="G1613" s="58">
        <v>0</v>
      </c>
      <c r="H1613" s="59">
        <v>80974</v>
      </c>
      <c r="I1613" s="59">
        <v>-41603</v>
      </c>
      <c r="J1613" s="59">
        <v>39371</v>
      </c>
      <c r="K1613" s="59">
        <v>0</v>
      </c>
      <c r="L1613" s="59">
        <v>0</v>
      </c>
      <c r="M1613" s="59">
        <v>0</v>
      </c>
      <c r="N1613" s="59">
        <v>39371</v>
      </c>
    </row>
    <row r="1614" spans="1:14" ht="15" x14ac:dyDescent="0.3">
      <c r="A1614" s="53" t="s">
        <v>395</v>
      </c>
      <c r="B1614" s="53" t="s">
        <v>71</v>
      </c>
      <c r="C1614" s="59">
        <v>28428</v>
      </c>
      <c r="D1614" s="59">
        <v>0</v>
      </c>
      <c r="E1614" s="58">
        <v>0</v>
      </c>
      <c r="F1614" s="58">
        <v>0</v>
      </c>
      <c r="G1614" s="58">
        <v>0</v>
      </c>
      <c r="H1614" s="59">
        <v>28428</v>
      </c>
      <c r="I1614" s="59">
        <v>-12805</v>
      </c>
      <c r="J1614" s="59">
        <v>15623</v>
      </c>
      <c r="K1614" s="59">
        <v>0</v>
      </c>
      <c r="L1614" s="59">
        <v>0</v>
      </c>
      <c r="M1614" s="59">
        <v>0</v>
      </c>
      <c r="N1614" s="59">
        <v>15623</v>
      </c>
    </row>
    <row r="1615" spans="1:14" ht="15" x14ac:dyDescent="0.3">
      <c r="A1615" s="53" t="s">
        <v>395</v>
      </c>
      <c r="B1615" s="53" t="s">
        <v>39</v>
      </c>
      <c r="C1615" s="59">
        <v>32108</v>
      </c>
      <c r="D1615" s="59">
        <v>0</v>
      </c>
      <c r="E1615" s="58">
        <v>0</v>
      </c>
      <c r="F1615" s="58">
        <v>0</v>
      </c>
      <c r="G1615" s="58">
        <v>0</v>
      </c>
      <c r="H1615" s="59">
        <v>32108</v>
      </c>
      <c r="I1615" s="59">
        <v>-16987</v>
      </c>
      <c r="J1615" s="59">
        <v>15121</v>
      </c>
      <c r="K1615" s="59">
        <v>0</v>
      </c>
      <c r="L1615" s="59">
        <v>0</v>
      </c>
      <c r="M1615" s="59">
        <v>0</v>
      </c>
      <c r="N1615" s="59">
        <v>15121</v>
      </c>
    </row>
    <row r="1616" spans="1:14" ht="15" x14ac:dyDescent="0.3">
      <c r="A1616" s="53" t="s">
        <v>395</v>
      </c>
      <c r="B1616" s="53" t="s">
        <v>40</v>
      </c>
      <c r="C1616" s="59">
        <v>49140</v>
      </c>
      <c r="D1616" s="59">
        <v>0</v>
      </c>
      <c r="E1616" s="58">
        <v>0</v>
      </c>
      <c r="F1616" s="58">
        <v>0</v>
      </c>
      <c r="G1616" s="58">
        <v>0</v>
      </c>
      <c r="H1616" s="59">
        <v>49140</v>
      </c>
      <c r="I1616" s="59">
        <v>-42386</v>
      </c>
      <c r="J1616" s="59">
        <v>6754</v>
      </c>
      <c r="K1616" s="59">
        <v>0</v>
      </c>
      <c r="L1616" s="59">
        <v>0</v>
      </c>
      <c r="M1616" s="59">
        <v>0</v>
      </c>
      <c r="N1616" s="59">
        <v>6754</v>
      </c>
    </row>
    <row r="1617" spans="1:14" ht="15" x14ac:dyDescent="0.3">
      <c r="A1617" s="53" t="s">
        <v>395</v>
      </c>
      <c r="B1617" s="53" t="s">
        <v>41</v>
      </c>
      <c r="C1617" s="59">
        <v>51841</v>
      </c>
      <c r="D1617" s="59">
        <v>0</v>
      </c>
      <c r="E1617" s="58">
        <v>0</v>
      </c>
      <c r="F1617" s="58">
        <v>0</v>
      </c>
      <c r="G1617" s="58">
        <v>0</v>
      </c>
      <c r="H1617" s="59">
        <v>51841</v>
      </c>
      <c r="I1617" s="59">
        <v>-50296</v>
      </c>
      <c r="J1617" s="59">
        <v>1545</v>
      </c>
      <c r="K1617" s="59">
        <v>0</v>
      </c>
      <c r="L1617" s="59">
        <v>0</v>
      </c>
      <c r="M1617" s="59">
        <v>0</v>
      </c>
      <c r="N1617" s="59">
        <v>1545</v>
      </c>
    </row>
    <row r="1618" spans="1:14" ht="15" x14ac:dyDescent="0.3">
      <c r="A1618" s="53" t="s">
        <v>395</v>
      </c>
      <c r="B1618" s="53" t="s">
        <v>42</v>
      </c>
      <c r="C1618" s="59">
        <v>9782</v>
      </c>
      <c r="D1618" s="59">
        <v>0</v>
      </c>
      <c r="E1618" s="58">
        <v>0</v>
      </c>
      <c r="F1618" s="58">
        <v>0</v>
      </c>
      <c r="G1618" s="58">
        <v>0</v>
      </c>
      <c r="H1618" s="59">
        <v>9782</v>
      </c>
      <c r="I1618" s="59">
        <v>-8596</v>
      </c>
      <c r="J1618" s="59">
        <v>1186</v>
      </c>
      <c r="K1618" s="59">
        <v>0</v>
      </c>
      <c r="L1618" s="59">
        <v>0</v>
      </c>
      <c r="M1618" s="59">
        <v>0</v>
      </c>
      <c r="N1618" s="59">
        <v>1186</v>
      </c>
    </row>
    <row r="1619" spans="1:14" ht="15" x14ac:dyDescent="0.3">
      <c r="A1619" s="53" t="s">
        <v>395</v>
      </c>
      <c r="B1619" s="53" t="s">
        <v>43</v>
      </c>
      <c r="C1619" s="59">
        <v>7378</v>
      </c>
      <c r="D1619" s="59">
        <v>0</v>
      </c>
      <c r="E1619" s="58">
        <v>0</v>
      </c>
      <c r="F1619" s="58">
        <v>0</v>
      </c>
      <c r="G1619" s="58">
        <v>0</v>
      </c>
      <c r="H1619" s="59">
        <v>7378</v>
      </c>
      <c r="I1619" s="59">
        <v>-1834</v>
      </c>
      <c r="J1619" s="59">
        <v>5544</v>
      </c>
      <c r="K1619" s="59">
        <v>0</v>
      </c>
      <c r="L1619" s="59">
        <v>0</v>
      </c>
      <c r="M1619" s="59">
        <v>0</v>
      </c>
      <c r="N1619" s="59">
        <v>5544</v>
      </c>
    </row>
    <row r="1620" spans="1:14" ht="15" x14ac:dyDescent="0.3">
      <c r="A1620" s="53" t="s">
        <v>395</v>
      </c>
      <c r="B1620" s="53" t="s">
        <v>44</v>
      </c>
      <c r="C1620" s="59">
        <v>6162</v>
      </c>
      <c r="D1620" s="59">
        <v>0</v>
      </c>
      <c r="E1620" s="58">
        <v>0</v>
      </c>
      <c r="F1620" s="58">
        <v>0</v>
      </c>
      <c r="G1620" s="58">
        <v>0</v>
      </c>
      <c r="H1620" s="59">
        <v>6162</v>
      </c>
      <c r="I1620" s="59">
        <v>-4027</v>
      </c>
      <c r="J1620" s="59">
        <v>2135</v>
      </c>
      <c r="K1620" s="59">
        <v>0</v>
      </c>
      <c r="L1620" s="59">
        <v>0</v>
      </c>
      <c r="M1620" s="59">
        <v>0</v>
      </c>
      <c r="N1620" s="59">
        <v>2135</v>
      </c>
    </row>
    <row r="1621" spans="1:14" ht="15" x14ac:dyDescent="0.3">
      <c r="A1621" s="53" t="s">
        <v>395</v>
      </c>
      <c r="B1621" s="53" t="s">
        <v>45</v>
      </c>
      <c r="C1621" s="59">
        <v>1921</v>
      </c>
      <c r="D1621" s="59">
        <v>0</v>
      </c>
      <c r="E1621" s="58">
        <v>0</v>
      </c>
      <c r="F1621" s="58">
        <v>0</v>
      </c>
      <c r="G1621" s="58">
        <v>0</v>
      </c>
      <c r="H1621" s="59">
        <v>1921</v>
      </c>
      <c r="I1621" s="59">
        <v>-1921</v>
      </c>
      <c r="J1621" s="59">
        <v>0</v>
      </c>
      <c r="K1621" s="59">
        <v>0</v>
      </c>
      <c r="L1621" s="59">
        <v>0</v>
      </c>
      <c r="M1621" s="59">
        <v>0</v>
      </c>
      <c r="N1621" s="59">
        <v>0</v>
      </c>
    </row>
    <row r="1622" spans="1:14" ht="15" x14ac:dyDescent="0.3">
      <c r="A1622" s="53" t="s">
        <v>395</v>
      </c>
      <c r="B1622" s="53" t="s">
        <v>46</v>
      </c>
      <c r="C1622" s="59">
        <v>4508</v>
      </c>
      <c r="D1622" s="59">
        <v>0</v>
      </c>
      <c r="E1622" s="58">
        <v>0</v>
      </c>
      <c r="F1622" s="58">
        <v>0</v>
      </c>
      <c r="G1622" s="58">
        <v>0</v>
      </c>
      <c r="H1622" s="59">
        <v>4508</v>
      </c>
      <c r="I1622" s="59">
        <v>-4508</v>
      </c>
      <c r="J1622" s="59">
        <v>0</v>
      </c>
      <c r="K1622" s="59">
        <v>0</v>
      </c>
      <c r="L1622" s="59">
        <v>0</v>
      </c>
      <c r="M1622" s="59">
        <v>0</v>
      </c>
      <c r="N1622" s="59">
        <v>0</v>
      </c>
    </row>
    <row r="1623" spans="1:14" ht="15" x14ac:dyDescent="0.3">
      <c r="A1623" s="53" t="s">
        <v>395</v>
      </c>
      <c r="B1623" s="53" t="s">
        <v>47</v>
      </c>
      <c r="C1623" s="59">
        <v>34178</v>
      </c>
      <c r="D1623" s="59">
        <v>0</v>
      </c>
      <c r="E1623" s="58">
        <v>0</v>
      </c>
      <c r="F1623" s="58">
        <v>0</v>
      </c>
      <c r="G1623" s="58">
        <v>0</v>
      </c>
      <c r="H1623" s="59">
        <v>34178</v>
      </c>
      <c r="I1623" s="59">
        <v>-34178</v>
      </c>
      <c r="J1623" s="59">
        <v>0</v>
      </c>
      <c r="K1623" s="59">
        <v>0</v>
      </c>
      <c r="L1623" s="59">
        <v>0</v>
      </c>
      <c r="M1623" s="59">
        <v>0</v>
      </c>
      <c r="N1623" s="59">
        <v>0</v>
      </c>
    </row>
    <row r="1624" spans="1:14" ht="15" x14ac:dyDescent="0.3">
      <c r="A1624" s="53" t="s">
        <v>214</v>
      </c>
      <c r="B1624" s="53" t="s">
        <v>363</v>
      </c>
      <c r="C1624" s="59">
        <v>1265</v>
      </c>
      <c r="D1624" s="59">
        <v>0</v>
      </c>
      <c r="E1624" s="58">
        <v>0</v>
      </c>
      <c r="F1624" s="58">
        <v>0</v>
      </c>
      <c r="G1624" s="58">
        <v>0</v>
      </c>
      <c r="H1624" s="59">
        <v>1265</v>
      </c>
      <c r="I1624" s="59">
        <v>-1000</v>
      </c>
      <c r="J1624" s="59">
        <v>265</v>
      </c>
      <c r="K1624" s="59">
        <v>0</v>
      </c>
      <c r="L1624" s="59">
        <v>0</v>
      </c>
      <c r="M1624" s="59">
        <v>0</v>
      </c>
      <c r="N1624" s="59">
        <v>265</v>
      </c>
    </row>
    <row r="1625" spans="1:14" ht="15" x14ac:dyDescent="0.3">
      <c r="A1625" s="53" t="s">
        <v>214</v>
      </c>
      <c r="B1625" s="53" t="s">
        <v>361</v>
      </c>
      <c r="C1625" s="59">
        <v>2094</v>
      </c>
      <c r="D1625" s="59">
        <v>0</v>
      </c>
      <c r="E1625" s="58">
        <v>0</v>
      </c>
      <c r="F1625" s="58">
        <v>0</v>
      </c>
      <c r="G1625" s="58">
        <v>0</v>
      </c>
      <c r="H1625" s="59">
        <v>2094</v>
      </c>
      <c r="I1625" s="59">
        <v>-1000</v>
      </c>
      <c r="J1625" s="59">
        <v>1094</v>
      </c>
      <c r="K1625" s="59">
        <v>0</v>
      </c>
      <c r="L1625" s="59">
        <v>0</v>
      </c>
      <c r="M1625" s="59">
        <v>0</v>
      </c>
      <c r="N1625" s="59">
        <v>1094</v>
      </c>
    </row>
    <row r="1626" spans="1:14" ht="15" x14ac:dyDescent="0.3">
      <c r="A1626" s="53" t="s">
        <v>214</v>
      </c>
      <c r="B1626" s="53" t="s">
        <v>355</v>
      </c>
      <c r="C1626" s="59">
        <v>3404</v>
      </c>
      <c r="D1626" s="59">
        <v>0</v>
      </c>
      <c r="E1626" s="58">
        <v>0</v>
      </c>
      <c r="F1626" s="58">
        <v>0</v>
      </c>
      <c r="G1626" s="58">
        <v>0</v>
      </c>
      <c r="H1626" s="59">
        <v>3404</v>
      </c>
      <c r="I1626" s="59">
        <v>-1000</v>
      </c>
      <c r="J1626" s="59">
        <v>2404</v>
      </c>
      <c r="K1626" s="59">
        <v>0</v>
      </c>
      <c r="L1626" s="59">
        <v>0</v>
      </c>
      <c r="M1626" s="59">
        <v>0</v>
      </c>
      <c r="N1626" s="59">
        <v>2404</v>
      </c>
    </row>
    <row r="1627" spans="1:14" ht="15" x14ac:dyDescent="0.3">
      <c r="A1627" s="53" t="s">
        <v>214</v>
      </c>
      <c r="B1627" s="53" t="s">
        <v>64</v>
      </c>
      <c r="C1627" s="59">
        <v>1447</v>
      </c>
      <c r="D1627" s="59">
        <v>0</v>
      </c>
      <c r="E1627" s="58">
        <v>0</v>
      </c>
      <c r="F1627" s="58">
        <v>0</v>
      </c>
      <c r="G1627" s="58">
        <v>0</v>
      </c>
      <c r="H1627" s="59">
        <v>1447</v>
      </c>
      <c r="I1627" s="59">
        <v>-1000</v>
      </c>
      <c r="J1627" s="59">
        <v>447</v>
      </c>
      <c r="K1627" s="59">
        <v>0</v>
      </c>
      <c r="L1627" s="59">
        <v>0</v>
      </c>
      <c r="M1627" s="59">
        <v>0</v>
      </c>
      <c r="N1627" s="59">
        <v>447</v>
      </c>
    </row>
    <row r="1628" spans="1:14" ht="15" x14ac:dyDescent="0.3">
      <c r="A1628" s="53" t="s">
        <v>214</v>
      </c>
      <c r="B1628" s="53" t="s">
        <v>65</v>
      </c>
      <c r="C1628" s="59">
        <v>10813</v>
      </c>
      <c r="D1628" s="59">
        <v>0</v>
      </c>
      <c r="E1628" s="58">
        <v>0</v>
      </c>
      <c r="F1628" s="58">
        <v>0</v>
      </c>
      <c r="G1628" s="58">
        <v>0</v>
      </c>
      <c r="H1628" s="59">
        <v>10813</v>
      </c>
      <c r="I1628" s="59">
        <v>-1000</v>
      </c>
      <c r="J1628" s="59">
        <v>9813</v>
      </c>
      <c r="K1628" s="59">
        <v>0</v>
      </c>
      <c r="L1628" s="59">
        <v>0</v>
      </c>
      <c r="M1628" s="59">
        <v>0</v>
      </c>
      <c r="N1628" s="59">
        <v>9813</v>
      </c>
    </row>
    <row r="1629" spans="1:14" ht="15" x14ac:dyDescent="0.3">
      <c r="A1629" s="53" t="s">
        <v>214</v>
      </c>
      <c r="B1629" s="53" t="s">
        <v>66</v>
      </c>
      <c r="C1629" s="59">
        <v>14783</v>
      </c>
      <c r="D1629" s="59">
        <v>-1517</v>
      </c>
      <c r="E1629" s="58">
        <v>0</v>
      </c>
      <c r="F1629" s="58">
        <v>0</v>
      </c>
      <c r="G1629" s="58">
        <v>0</v>
      </c>
      <c r="H1629" s="59">
        <v>13266</v>
      </c>
      <c r="I1629" s="59">
        <v>-1000</v>
      </c>
      <c r="J1629" s="59">
        <v>12266</v>
      </c>
      <c r="K1629" s="59">
        <v>0</v>
      </c>
      <c r="L1629" s="59">
        <v>0</v>
      </c>
      <c r="M1629" s="59">
        <v>0</v>
      </c>
      <c r="N1629" s="59">
        <v>12266</v>
      </c>
    </row>
    <row r="1630" spans="1:14" ht="15" x14ac:dyDescent="0.3">
      <c r="A1630" s="53" t="s">
        <v>214</v>
      </c>
      <c r="B1630" s="53" t="s">
        <v>38</v>
      </c>
      <c r="C1630" s="59">
        <v>11236</v>
      </c>
      <c r="D1630" s="59">
        <v>0</v>
      </c>
      <c r="E1630" s="58">
        <v>0</v>
      </c>
      <c r="F1630" s="58">
        <v>0</v>
      </c>
      <c r="G1630" s="58">
        <v>0</v>
      </c>
      <c r="H1630" s="59">
        <v>11236</v>
      </c>
      <c r="I1630" s="59">
        <v>-1000</v>
      </c>
      <c r="J1630" s="59">
        <v>10236</v>
      </c>
      <c r="K1630" s="59">
        <v>0</v>
      </c>
      <c r="L1630" s="59">
        <v>0</v>
      </c>
      <c r="M1630" s="59">
        <v>0</v>
      </c>
      <c r="N1630" s="59">
        <v>10236</v>
      </c>
    </row>
    <row r="1631" spans="1:14" ht="15" x14ac:dyDescent="0.3">
      <c r="A1631" s="53" t="s">
        <v>214</v>
      </c>
      <c r="B1631" s="53" t="s">
        <v>67</v>
      </c>
      <c r="C1631" s="59">
        <v>19158</v>
      </c>
      <c r="D1631" s="59">
        <v>-248</v>
      </c>
      <c r="E1631" s="58">
        <v>0</v>
      </c>
      <c r="F1631" s="58">
        <v>0</v>
      </c>
      <c r="G1631" s="58">
        <v>0</v>
      </c>
      <c r="H1631" s="59">
        <v>18910</v>
      </c>
      <c r="I1631" s="59">
        <v>-8205</v>
      </c>
      <c r="J1631" s="59">
        <v>10705</v>
      </c>
      <c r="K1631" s="59">
        <v>0</v>
      </c>
      <c r="L1631" s="59">
        <v>0</v>
      </c>
      <c r="M1631" s="59">
        <v>0</v>
      </c>
      <c r="N1631" s="59">
        <v>10705</v>
      </c>
    </row>
    <row r="1632" spans="1:14" ht="15" x14ac:dyDescent="0.3">
      <c r="A1632" s="53" t="s">
        <v>214</v>
      </c>
      <c r="B1632" s="53" t="s">
        <v>68</v>
      </c>
      <c r="C1632" s="59">
        <v>31192</v>
      </c>
      <c r="D1632" s="59">
        <v>0</v>
      </c>
      <c r="E1632" s="58">
        <v>0</v>
      </c>
      <c r="F1632" s="58">
        <v>0</v>
      </c>
      <c r="G1632" s="58">
        <v>0</v>
      </c>
      <c r="H1632" s="59">
        <v>31192</v>
      </c>
      <c r="I1632" s="59">
        <v>-6108</v>
      </c>
      <c r="J1632" s="59">
        <v>25084</v>
      </c>
      <c r="K1632" s="59">
        <v>0</v>
      </c>
      <c r="L1632" s="59">
        <v>0</v>
      </c>
      <c r="M1632" s="59">
        <v>0</v>
      </c>
      <c r="N1632" s="59">
        <v>25084</v>
      </c>
    </row>
    <row r="1633" spans="1:14" ht="15" x14ac:dyDescent="0.3">
      <c r="A1633" s="53" t="s">
        <v>214</v>
      </c>
      <c r="B1633" s="53" t="s">
        <v>69</v>
      </c>
      <c r="C1633" s="59">
        <v>142149</v>
      </c>
      <c r="D1633" s="59">
        <v>-684</v>
      </c>
      <c r="E1633" s="58">
        <v>0</v>
      </c>
      <c r="F1633" s="58">
        <v>0</v>
      </c>
      <c r="G1633" s="58">
        <v>0</v>
      </c>
      <c r="H1633" s="59">
        <v>141465</v>
      </c>
      <c r="I1633" s="59">
        <v>-72454</v>
      </c>
      <c r="J1633" s="59">
        <v>69011</v>
      </c>
      <c r="K1633" s="59">
        <v>0</v>
      </c>
      <c r="L1633" s="59">
        <v>0</v>
      </c>
      <c r="M1633" s="59">
        <v>0</v>
      </c>
      <c r="N1633" s="59">
        <v>69011</v>
      </c>
    </row>
    <row r="1634" spans="1:14" ht="15" x14ac:dyDescent="0.3">
      <c r="A1634" s="53" t="s">
        <v>214</v>
      </c>
      <c r="B1634" s="53" t="s">
        <v>70</v>
      </c>
      <c r="C1634" s="59">
        <v>169806</v>
      </c>
      <c r="D1634" s="59">
        <v>-3911</v>
      </c>
      <c r="E1634" s="58">
        <v>0</v>
      </c>
      <c r="F1634" s="58">
        <v>0</v>
      </c>
      <c r="G1634" s="58">
        <v>0</v>
      </c>
      <c r="H1634" s="59">
        <v>165895</v>
      </c>
      <c r="I1634" s="59">
        <v>-126335</v>
      </c>
      <c r="J1634" s="59">
        <v>39560</v>
      </c>
      <c r="K1634" s="59">
        <v>0</v>
      </c>
      <c r="L1634" s="59">
        <v>0</v>
      </c>
      <c r="M1634" s="59">
        <v>0</v>
      </c>
      <c r="N1634" s="59">
        <v>39560</v>
      </c>
    </row>
    <row r="1635" spans="1:14" ht="15" x14ac:dyDescent="0.3">
      <c r="A1635" s="53" t="s">
        <v>214</v>
      </c>
      <c r="B1635" s="53" t="s">
        <v>71</v>
      </c>
      <c r="C1635" s="59">
        <v>124217</v>
      </c>
      <c r="D1635" s="59">
        <v>-5815</v>
      </c>
      <c r="E1635" s="58">
        <v>0</v>
      </c>
      <c r="F1635" s="58">
        <v>0</v>
      </c>
      <c r="G1635" s="58">
        <v>0</v>
      </c>
      <c r="H1635" s="59">
        <v>118402</v>
      </c>
      <c r="I1635" s="59">
        <v>-102022</v>
      </c>
      <c r="J1635" s="59">
        <v>16380</v>
      </c>
      <c r="K1635" s="59">
        <v>0</v>
      </c>
      <c r="L1635" s="59">
        <v>0</v>
      </c>
      <c r="M1635" s="59">
        <v>0</v>
      </c>
      <c r="N1635" s="59">
        <v>16380</v>
      </c>
    </row>
    <row r="1636" spans="1:14" ht="15" x14ac:dyDescent="0.3">
      <c r="A1636" s="53" t="s">
        <v>214</v>
      </c>
      <c r="B1636" s="53" t="s">
        <v>39</v>
      </c>
      <c r="C1636" s="59">
        <v>122942</v>
      </c>
      <c r="D1636" s="59">
        <v>-906</v>
      </c>
      <c r="E1636" s="58">
        <v>0</v>
      </c>
      <c r="F1636" s="58">
        <v>0</v>
      </c>
      <c r="G1636" s="58">
        <v>0</v>
      </c>
      <c r="H1636" s="59">
        <v>122036</v>
      </c>
      <c r="I1636" s="59">
        <v>-112462</v>
      </c>
      <c r="J1636" s="59">
        <v>9574</v>
      </c>
      <c r="K1636" s="59">
        <v>0</v>
      </c>
      <c r="L1636" s="59">
        <v>0</v>
      </c>
      <c r="M1636" s="59">
        <v>0</v>
      </c>
      <c r="N1636" s="59">
        <v>9574</v>
      </c>
    </row>
    <row r="1637" spans="1:14" ht="15" x14ac:dyDescent="0.3">
      <c r="A1637" s="53" t="s">
        <v>214</v>
      </c>
      <c r="B1637" s="53" t="s">
        <v>40</v>
      </c>
      <c r="C1637" s="59">
        <v>100190</v>
      </c>
      <c r="D1637" s="59">
        <v>-537</v>
      </c>
      <c r="E1637" s="58">
        <v>0</v>
      </c>
      <c r="F1637" s="58">
        <v>0</v>
      </c>
      <c r="G1637" s="58">
        <v>0</v>
      </c>
      <c r="H1637" s="59">
        <v>99653</v>
      </c>
      <c r="I1637" s="59">
        <v>-89104</v>
      </c>
      <c r="J1637" s="59">
        <v>10549</v>
      </c>
      <c r="K1637" s="59">
        <v>0</v>
      </c>
      <c r="L1637" s="59">
        <v>0</v>
      </c>
      <c r="M1637" s="59">
        <v>0</v>
      </c>
      <c r="N1637" s="59">
        <v>10549</v>
      </c>
    </row>
    <row r="1638" spans="1:14" ht="15" x14ac:dyDescent="0.3">
      <c r="A1638" s="53" t="s">
        <v>214</v>
      </c>
      <c r="B1638" s="53" t="s">
        <v>41</v>
      </c>
      <c r="C1638" s="59">
        <v>64590</v>
      </c>
      <c r="D1638" s="59">
        <v>-801</v>
      </c>
      <c r="E1638" s="58">
        <v>0</v>
      </c>
      <c r="F1638" s="58">
        <v>0</v>
      </c>
      <c r="G1638" s="58">
        <v>0</v>
      </c>
      <c r="H1638" s="59">
        <v>63789</v>
      </c>
      <c r="I1638" s="59">
        <v>-58955</v>
      </c>
      <c r="J1638" s="59">
        <v>4834</v>
      </c>
      <c r="K1638" s="59">
        <v>0</v>
      </c>
      <c r="L1638" s="59">
        <v>0</v>
      </c>
      <c r="M1638" s="59">
        <v>0</v>
      </c>
      <c r="N1638" s="59">
        <v>4834</v>
      </c>
    </row>
    <row r="1639" spans="1:14" ht="15" x14ac:dyDescent="0.3">
      <c r="A1639" s="53" t="s">
        <v>214</v>
      </c>
      <c r="B1639" s="53" t="s">
        <v>42</v>
      </c>
      <c r="C1639" s="59">
        <v>92269</v>
      </c>
      <c r="D1639" s="59">
        <v>-1096</v>
      </c>
      <c r="E1639" s="58">
        <v>0</v>
      </c>
      <c r="F1639" s="58">
        <v>0</v>
      </c>
      <c r="G1639" s="58">
        <v>0</v>
      </c>
      <c r="H1639" s="59">
        <v>91173</v>
      </c>
      <c r="I1639" s="59">
        <v>-85157</v>
      </c>
      <c r="J1639" s="59">
        <v>6016</v>
      </c>
      <c r="K1639" s="59">
        <v>0</v>
      </c>
      <c r="L1639" s="59">
        <v>0</v>
      </c>
      <c r="M1639" s="59">
        <v>0</v>
      </c>
      <c r="N1639" s="59">
        <v>6016</v>
      </c>
    </row>
    <row r="1640" spans="1:14" ht="15" x14ac:dyDescent="0.3">
      <c r="A1640" s="53" t="s">
        <v>214</v>
      </c>
      <c r="B1640" s="53" t="s">
        <v>43</v>
      </c>
      <c r="C1640" s="59">
        <v>52536</v>
      </c>
      <c r="D1640" s="59">
        <v>-393</v>
      </c>
      <c r="E1640" s="58">
        <v>0</v>
      </c>
      <c r="F1640" s="58">
        <v>0</v>
      </c>
      <c r="G1640" s="58">
        <v>0</v>
      </c>
      <c r="H1640" s="59">
        <v>52143</v>
      </c>
      <c r="I1640" s="59">
        <v>-47396</v>
      </c>
      <c r="J1640" s="59">
        <v>4747</v>
      </c>
      <c r="K1640" s="59">
        <v>0</v>
      </c>
      <c r="L1640" s="59">
        <v>0</v>
      </c>
      <c r="M1640" s="59">
        <v>0</v>
      </c>
      <c r="N1640" s="59">
        <v>4747</v>
      </c>
    </row>
    <row r="1641" spans="1:14" ht="15" x14ac:dyDescent="0.3">
      <c r="A1641" s="53" t="s">
        <v>214</v>
      </c>
      <c r="B1641" s="53" t="s">
        <v>44</v>
      </c>
      <c r="C1641" s="59">
        <v>50027</v>
      </c>
      <c r="D1641" s="59">
        <v>-400</v>
      </c>
      <c r="E1641" s="58">
        <v>0</v>
      </c>
      <c r="F1641" s="58">
        <v>0</v>
      </c>
      <c r="G1641" s="58">
        <v>0</v>
      </c>
      <c r="H1641" s="59">
        <v>49627</v>
      </c>
      <c r="I1641" s="59">
        <v>-46027</v>
      </c>
      <c r="J1641" s="59">
        <v>3600</v>
      </c>
      <c r="K1641" s="59">
        <v>0</v>
      </c>
      <c r="L1641" s="59">
        <v>0</v>
      </c>
      <c r="M1641" s="59">
        <v>0</v>
      </c>
      <c r="N1641" s="59">
        <v>3600</v>
      </c>
    </row>
    <row r="1642" spans="1:14" ht="15" x14ac:dyDescent="0.3">
      <c r="A1642" s="53" t="s">
        <v>214</v>
      </c>
      <c r="B1642" s="53" t="s">
        <v>45</v>
      </c>
      <c r="C1642" s="59">
        <v>29595</v>
      </c>
      <c r="D1642" s="59">
        <v>-280</v>
      </c>
      <c r="E1642" s="58">
        <v>0</v>
      </c>
      <c r="F1642" s="58">
        <v>0</v>
      </c>
      <c r="G1642" s="58">
        <v>0</v>
      </c>
      <c r="H1642" s="59">
        <v>29315</v>
      </c>
      <c r="I1642" s="59">
        <v>-29315</v>
      </c>
      <c r="J1642" s="59">
        <v>0</v>
      </c>
      <c r="K1642" s="59">
        <v>0</v>
      </c>
      <c r="L1642" s="59">
        <v>0</v>
      </c>
      <c r="M1642" s="59">
        <v>0</v>
      </c>
      <c r="N1642" s="59">
        <v>0</v>
      </c>
    </row>
    <row r="1643" spans="1:14" ht="15.6" x14ac:dyDescent="0.3">
      <c r="A1643" s="36" t="s">
        <v>320</v>
      </c>
      <c r="B1643" s="37" t="s">
        <v>7</v>
      </c>
      <c r="C1643" s="57">
        <f>SUBTOTAL(109,Program1702128[(C)
Program
Costs])</f>
        <v>9248816213.7200012</v>
      </c>
      <c r="D1643" s="57">
        <f>SUBTOTAL(109,Program1702128[(D)
Prior Period Adjustments])</f>
        <v>-1594706162.6700001</v>
      </c>
      <c r="E1643" s="57">
        <f>SUBTOTAL(109,Program1702128[(E)
Current Period Desk 
Reviews])</f>
        <v>-494158</v>
      </c>
      <c r="F1643" s="57">
        <f>SUBTOTAL(109,Program1702128[(F)
Current Period 
Final 
Audits])</f>
        <v>-15334676</v>
      </c>
      <c r="G1643" s="57">
        <f>SUBTOTAL(109,Program1702128[(G)
Current Period 
Other Adjustments])</f>
        <v>-41519</v>
      </c>
      <c r="H1643" s="57">
        <f>SUBTOTAL(109,Program1702128[(H)
Net Program Costs
Sum (C through G)])</f>
        <v>7638239697.6300001</v>
      </c>
      <c r="I1643" s="57">
        <f>SUBTOTAL(109,Program1702128[(I)
Payments
 and Offsets])</f>
        <v>-6950875752.6300001</v>
      </c>
      <c r="J1643" s="57">
        <f>SUBTOTAL(109,Program1702128[(J)
Accounts Payable Balance
(H plus I)])</f>
        <v>687363945</v>
      </c>
      <c r="K1643" s="57">
        <f>SUBTOTAL(109,Program1702128[(K)
Established 
Accounts Receivable])</f>
        <v>322313811.19999999</v>
      </c>
      <c r="L1643" s="57">
        <f>SUBTOTAL(109,Program1702128[(L)
Recovered
 Accounts Receivable])</f>
        <v>-270607611.19999999</v>
      </c>
      <c r="M1643" s="57">
        <f>SUBTOTAL(109,Program1702128[(M)
Accounts Receivable Balance
(K plus L)])</f>
        <v>51706200</v>
      </c>
      <c r="N1643" s="57">
        <f>SUBTOTAL(109,Program1702128[(N)
Net Balance
(J minus M)])</f>
        <v>635657745</v>
      </c>
    </row>
  </sheetData>
  <printOptions horizontalCentered="1" gridLines="1"/>
  <pageMargins left="0.5" right="0.5" top="1.45" bottom="0.75" header="0.4" footer="0.3"/>
  <pageSetup scale="49" firstPageNumber="36" orientation="landscape" r:id="rId1"/>
  <headerFooter>
    <oddHeader>&amp;C&amp;"Arial,Bold"&amp;14State Controller's Office
Local Government Programs and Services Division
Local Reimbursements Section
Detail of State-Mandated Program Cost Report of Audit Findings
For the Period of April 1, 2025, through March 31, 2026</oddHeader>
    <oddFooter>&amp;LSchool Districts&amp;RPage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81"/>
  <sheetViews>
    <sheetView zoomScale="80" zoomScaleNormal="80" zoomScalePageLayoutView="70" workbookViewId="0"/>
  </sheetViews>
  <sheetFormatPr defaultRowHeight="14.4" x14ac:dyDescent="0.3"/>
  <cols>
    <col min="1" max="1" width="113.21875" customWidth="1"/>
    <col min="2" max="2" width="21.77734375" customWidth="1"/>
    <col min="3" max="3" width="20" customWidth="1"/>
    <col min="4" max="4" width="24.77734375" customWidth="1"/>
    <col min="5" max="5" width="18.21875" customWidth="1"/>
    <col min="6" max="6" width="18.21875" bestFit="1" customWidth="1"/>
    <col min="7" max="7" width="18.21875" customWidth="1"/>
    <col min="8" max="8" width="23.21875" customWidth="1"/>
    <col min="9" max="9" width="21.21875" customWidth="1"/>
    <col min="10" max="11" width="19.77734375" customWidth="1"/>
    <col min="12" max="12" width="19.21875" customWidth="1"/>
    <col min="13" max="13" width="17.21875" customWidth="1"/>
    <col min="14" max="14" width="17.5546875" customWidth="1"/>
    <col min="15" max="15" width="7.77734375" customWidth="1"/>
  </cols>
  <sheetData>
    <row r="1" spans="1:14" ht="88.5" customHeight="1" x14ac:dyDescent="0.3">
      <c r="A1" s="25" t="s">
        <v>381</v>
      </c>
      <c r="B1" s="26"/>
      <c r="C1" s="27"/>
      <c r="D1" s="27"/>
      <c r="E1" s="28"/>
      <c r="F1" s="28"/>
      <c r="G1" s="28"/>
      <c r="H1" s="28"/>
      <c r="I1" s="28"/>
      <c r="J1" s="28"/>
      <c r="K1" s="28"/>
      <c r="L1" s="28"/>
      <c r="M1" s="28"/>
      <c r="N1" s="29"/>
    </row>
    <row r="2" spans="1:14" ht="78" x14ac:dyDescent="0.3">
      <c r="A2" s="30" t="s">
        <v>25</v>
      </c>
      <c r="B2" s="31" t="s">
        <v>26</v>
      </c>
      <c r="C2" s="32" t="s">
        <v>27</v>
      </c>
      <c r="D2" s="32" t="s">
        <v>28</v>
      </c>
      <c r="E2" s="33" t="s">
        <v>29</v>
      </c>
      <c r="F2" s="33" t="s">
        <v>30</v>
      </c>
      <c r="G2" s="33" t="s">
        <v>31</v>
      </c>
      <c r="H2" s="34" t="s">
        <v>32</v>
      </c>
      <c r="I2" s="34" t="s">
        <v>33</v>
      </c>
      <c r="J2" s="34" t="s">
        <v>376</v>
      </c>
      <c r="K2" s="33" t="s">
        <v>34</v>
      </c>
      <c r="L2" s="34" t="s">
        <v>35</v>
      </c>
      <c r="M2" s="34" t="s">
        <v>377</v>
      </c>
      <c r="N2" s="35" t="s">
        <v>36</v>
      </c>
    </row>
    <row r="3" spans="1:14" ht="15" x14ac:dyDescent="0.3">
      <c r="A3" s="53" t="s">
        <v>353</v>
      </c>
      <c r="B3" s="53" t="s">
        <v>48</v>
      </c>
      <c r="C3" s="60">
        <v>357087</v>
      </c>
      <c r="D3" s="60">
        <v>-974</v>
      </c>
      <c r="E3" s="60">
        <v>0</v>
      </c>
      <c r="F3" s="60">
        <v>0</v>
      </c>
      <c r="G3" s="60">
        <v>0</v>
      </c>
      <c r="H3" s="60">
        <v>356113</v>
      </c>
      <c r="I3" s="60">
        <v>-356113</v>
      </c>
      <c r="J3" s="60">
        <v>0</v>
      </c>
      <c r="K3" s="60">
        <v>36307</v>
      </c>
      <c r="L3" s="60">
        <v>-36307</v>
      </c>
      <c r="M3" s="60">
        <v>0</v>
      </c>
      <c r="N3" s="60">
        <v>0</v>
      </c>
    </row>
    <row r="4" spans="1:14" ht="15" x14ac:dyDescent="0.3">
      <c r="A4" s="53" t="s">
        <v>353</v>
      </c>
      <c r="B4" s="53" t="s">
        <v>49</v>
      </c>
      <c r="C4" s="60">
        <v>98949</v>
      </c>
      <c r="D4" s="60">
        <v>-379</v>
      </c>
      <c r="E4" s="60">
        <v>0</v>
      </c>
      <c r="F4" s="60">
        <v>0</v>
      </c>
      <c r="G4" s="60">
        <v>0</v>
      </c>
      <c r="H4" s="60">
        <v>98570</v>
      </c>
      <c r="I4" s="60">
        <v>-98570</v>
      </c>
      <c r="J4" s="60">
        <v>0</v>
      </c>
      <c r="K4" s="60">
        <v>98949</v>
      </c>
      <c r="L4" s="60">
        <v>-98949</v>
      </c>
      <c r="M4" s="60">
        <v>0</v>
      </c>
      <c r="N4" s="60">
        <v>0</v>
      </c>
    </row>
    <row r="5" spans="1:14" ht="15" x14ac:dyDescent="0.3">
      <c r="A5" s="53" t="s">
        <v>353</v>
      </c>
      <c r="B5" s="53" t="s">
        <v>52</v>
      </c>
      <c r="C5" s="60">
        <v>227108</v>
      </c>
      <c r="D5" s="60">
        <v>-298</v>
      </c>
      <c r="E5" s="60">
        <v>0</v>
      </c>
      <c r="F5" s="60">
        <v>0</v>
      </c>
      <c r="G5" s="60">
        <v>0</v>
      </c>
      <c r="H5" s="60">
        <v>226810</v>
      </c>
      <c r="I5" s="60">
        <v>-226810</v>
      </c>
      <c r="J5" s="60">
        <v>0</v>
      </c>
      <c r="K5" s="60">
        <v>7628</v>
      </c>
      <c r="L5" s="60">
        <v>-7628</v>
      </c>
      <c r="M5" s="60">
        <v>0</v>
      </c>
      <c r="N5" s="60">
        <v>0</v>
      </c>
    </row>
    <row r="6" spans="1:14" ht="15" x14ac:dyDescent="0.3">
      <c r="A6" s="53" t="s">
        <v>352</v>
      </c>
      <c r="B6" s="53" t="s">
        <v>71</v>
      </c>
      <c r="C6" s="60">
        <v>37135</v>
      </c>
      <c r="D6" s="60">
        <v>-3131</v>
      </c>
      <c r="E6" s="60">
        <v>0</v>
      </c>
      <c r="F6" s="60">
        <v>0</v>
      </c>
      <c r="G6" s="60">
        <v>0</v>
      </c>
      <c r="H6" s="60">
        <v>34004</v>
      </c>
      <c r="I6" s="60">
        <v>-34004</v>
      </c>
      <c r="J6" s="60">
        <v>0</v>
      </c>
      <c r="K6" s="60">
        <v>0</v>
      </c>
      <c r="L6" s="60">
        <v>0</v>
      </c>
      <c r="M6" s="60">
        <v>0</v>
      </c>
      <c r="N6" s="60">
        <v>0</v>
      </c>
    </row>
    <row r="7" spans="1:14" ht="15" x14ac:dyDescent="0.3">
      <c r="A7" s="53" t="s">
        <v>352</v>
      </c>
      <c r="B7" s="53" t="s">
        <v>39</v>
      </c>
      <c r="C7" s="60">
        <v>38850</v>
      </c>
      <c r="D7" s="60">
        <v>0</v>
      </c>
      <c r="E7" s="60">
        <v>0</v>
      </c>
      <c r="F7" s="60">
        <v>0</v>
      </c>
      <c r="G7" s="60">
        <v>0</v>
      </c>
      <c r="H7" s="60">
        <v>38850</v>
      </c>
      <c r="I7" s="60">
        <v>-38850</v>
      </c>
      <c r="J7" s="60">
        <v>0</v>
      </c>
      <c r="K7" s="60">
        <v>0</v>
      </c>
      <c r="L7" s="60">
        <v>0</v>
      </c>
      <c r="M7" s="60">
        <v>0</v>
      </c>
      <c r="N7" s="60">
        <v>0</v>
      </c>
    </row>
    <row r="8" spans="1:14" ht="15" x14ac:dyDescent="0.3">
      <c r="A8" s="53" t="s">
        <v>352</v>
      </c>
      <c r="B8" s="53" t="s">
        <v>40</v>
      </c>
      <c r="C8" s="60">
        <v>40531</v>
      </c>
      <c r="D8" s="60">
        <v>0</v>
      </c>
      <c r="E8" s="60">
        <v>0</v>
      </c>
      <c r="F8" s="60">
        <v>0</v>
      </c>
      <c r="G8" s="60">
        <v>0</v>
      </c>
      <c r="H8" s="60">
        <v>40531</v>
      </c>
      <c r="I8" s="60">
        <v>-40531</v>
      </c>
      <c r="J8" s="60">
        <v>0</v>
      </c>
      <c r="K8" s="60">
        <v>0</v>
      </c>
      <c r="L8" s="60">
        <v>0</v>
      </c>
      <c r="M8" s="60">
        <v>0</v>
      </c>
      <c r="N8" s="60">
        <v>0</v>
      </c>
    </row>
    <row r="9" spans="1:14" ht="15" x14ac:dyDescent="0.3">
      <c r="A9" s="53" t="s">
        <v>352</v>
      </c>
      <c r="B9" s="53" t="s">
        <v>41</v>
      </c>
      <c r="C9" s="60">
        <v>65092</v>
      </c>
      <c r="D9" s="60">
        <v>0</v>
      </c>
      <c r="E9" s="60">
        <v>0</v>
      </c>
      <c r="F9" s="60">
        <v>0</v>
      </c>
      <c r="G9" s="60">
        <v>0</v>
      </c>
      <c r="H9" s="60">
        <v>65092</v>
      </c>
      <c r="I9" s="60">
        <v>-65092</v>
      </c>
      <c r="J9" s="60">
        <v>0</v>
      </c>
      <c r="K9" s="60">
        <v>0</v>
      </c>
      <c r="L9" s="60">
        <v>0</v>
      </c>
      <c r="M9" s="60">
        <v>0</v>
      </c>
      <c r="N9" s="60">
        <v>0</v>
      </c>
    </row>
    <row r="10" spans="1:14" ht="15" x14ac:dyDescent="0.3">
      <c r="A10" s="53" t="s">
        <v>352</v>
      </c>
      <c r="B10" s="53" t="s">
        <v>42</v>
      </c>
      <c r="C10" s="60">
        <v>108534</v>
      </c>
      <c r="D10" s="60">
        <v>-922</v>
      </c>
      <c r="E10" s="60">
        <v>0</v>
      </c>
      <c r="F10" s="60">
        <v>0</v>
      </c>
      <c r="G10" s="60">
        <v>0</v>
      </c>
      <c r="H10" s="60">
        <v>107612</v>
      </c>
      <c r="I10" s="60">
        <v>-104977</v>
      </c>
      <c r="J10" s="60">
        <v>2635</v>
      </c>
      <c r="K10" s="60">
        <v>0</v>
      </c>
      <c r="L10" s="60">
        <v>0</v>
      </c>
      <c r="M10" s="60">
        <v>0</v>
      </c>
      <c r="N10" s="60">
        <v>2635</v>
      </c>
    </row>
    <row r="11" spans="1:14" ht="15" x14ac:dyDescent="0.3">
      <c r="A11" s="53" t="s">
        <v>352</v>
      </c>
      <c r="B11" s="53" t="s">
        <v>43</v>
      </c>
      <c r="C11" s="60">
        <v>88280</v>
      </c>
      <c r="D11" s="60">
        <v>-4857</v>
      </c>
      <c r="E11" s="60">
        <v>0</v>
      </c>
      <c r="F11" s="60">
        <v>0</v>
      </c>
      <c r="G11" s="60">
        <v>0</v>
      </c>
      <c r="H11" s="60">
        <v>83423</v>
      </c>
      <c r="I11" s="60">
        <v>-81632</v>
      </c>
      <c r="J11" s="60">
        <v>1791</v>
      </c>
      <c r="K11" s="60">
        <v>0</v>
      </c>
      <c r="L11" s="60">
        <v>0</v>
      </c>
      <c r="M11" s="60">
        <v>0</v>
      </c>
      <c r="N11" s="60">
        <v>1791</v>
      </c>
    </row>
    <row r="12" spans="1:14" ht="15" x14ac:dyDescent="0.3">
      <c r="A12" s="53" t="s">
        <v>352</v>
      </c>
      <c r="B12" s="53" t="s">
        <v>44</v>
      </c>
      <c r="C12" s="60">
        <v>53505</v>
      </c>
      <c r="D12" s="60">
        <v>-5186</v>
      </c>
      <c r="E12" s="60">
        <v>0</v>
      </c>
      <c r="F12" s="60">
        <v>0</v>
      </c>
      <c r="G12" s="60">
        <v>0</v>
      </c>
      <c r="H12" s="60">
        <v>48319</v>
      </c>
      <c r="I12" s="60">
        <v>-48319</v>
      </c>
      <c r="J12" s="60">
        <v>0</v>
      </c>
      <c r="K12" s="60">
        <v>0</v>
      </c>
      <c r="L12" s="60">
        <v>0</v>
      </c>
      <c r="M12" s="60">
        <v>0</v>
      </c>
      <c r="N12" s="60">
        <v>0</v>
      </c>
    </row>
    <row r="13" spans="1:14" ht="15" x14ac:dyDescent="0.3">
      <c r="A13" s="53" t="s">
        <v>352</v>
      </c>
      <c r="B13" s="53" t="s">
        <v>45</v>
      </c>
      <c r="C13" s="60">
        <v>49367</v>
      </c>
      <c r="D13" s="60">
        <v>-4806</v>
      </c>
      <c r="E13" s="60">
        <v>0</v>
      </c>
      <c r="F13" s="60">
        <v>0</v>
      </c>
      <c r="G13" s="60">
        <v>0</v>
      </c>
      <c r="H13" s="60">
        <v>44561</v>
      </c>
      <c r="I13" s="60">
        <v>-44561</v>
      </c>
      <c r="J13" s="60">
        <v>0</v>
      </c>
      <c r="K13" s="60">
        <v>0</v>
      </c>
      <c r="L13" s="60">
        <v>0</v>
      </c>
      <c r="M13" s="60">
        <v>0</v>
      </c>
      <c r="N13" s="60">
        <v>0</v>
      </c>
    </row>
    <row r="14" spans="1:14" ht="15" x14ac:dyDescent="0.3">
      <c r="A14" s="53" t="s">
        <v>352</v>
      </c>
      <c r="B14" s="53" t="s">
        <v>46</v>
      </c>
      <c r="C14" s="60">
        <v>49649</v>
      </c>
      <c r="D14" s="60">
        <v>-4826</v>
      </c>
      <c r="E14" s="60">
        <v>0</v>
      </c>
      <c r="F14" s="60">
        <v>0</v>
      </c>
      <c r="G14" s="60">
        <v>0</v>
      </c>
      <c r="H14" s="60">
        <v>44823</v>
      </c>
      <c r="I14" s="60">
        <v>-44823</v>
      </c>
      <c r="J14" s="60">
        <v>0</v>
      </c>
      <c r="K14" s="60">
        <v>0</v>
      </c>
      <c r="L14" s="60">
        <v>0</v>
      </c>
      <c r="M14" s="60">
        <v>0</v>
      </c>
      <c r="N14" s="60">
        <v>0</v>
      </c>
    </row>
    <row r="15" spans="1:14" ht="15" x14ac:dyDescent="0.3">
      <c r="A15" s="53" t="s">
        <v>352</v>
      </c>
      <c r="B15" s="53" t="s">
        <v>47</v>
      </c>
      <c r="C15" s="60">
        <v>53980</v>
      </c>
      <c r="D15" s="60">
        <v>-5240</v>
      </c>
      <c r="E15" s="60">
        <v>0</v>
      </c>
      <c r="F15" s="60">
        <v>0</v>
      </c>
      <c r="G15" s="60">
        <v>0</v>
      </c>
      <c r="H15" s="60">
        <v>48740</v>
      </c>
      <c r="I15" s="60">
        <v>-48740</v>
      </c>
      <c r="J15" s="60">
        <v>0</v>
      </c>
      <c r="K15" s="60">
        <v>0</v>
      </c>
      <c r="L15" s="60">
        <v>0</v>
      </c>
      <c r="M15" s="60">
        <v>0</v>
      </c>
      <c r="N15" s="60">
        <v>0</v>
      </c>
    </row>
    <row r="16" spans="1:14" ht="15" x14ac:dyDescent="0.3">
      <c r="A16" s="53" t="s">
        <v>352</v>
      </c>
      <c r="B16" s="53" t="s">
        <v>48</v>
      </c>
      <c r="C16" s="60">
        <v>50058</v>
      </c>
      <c r="D16" s="60">
        <v>-4943</v>
      </c>
      <c r="E16" s="60">
        <v>0</v>
      </c>
      <c r="F16" s="60">
        <v>0</v>
      </c>
      <c r="G16" s="60">
        <v>0</v>
      </c>
      <c r="H16" s="60">
        <v>45115</v>
      </c>
      <c r="I16" s="60">
        <v>-45115</v>
      </c>
      <c r="J16" s="60">
        <v>0</v>
      </c>
      <c r="K16" s="60">
        <v>0</v>
      </c>
      <c r="L16" s="60">
        <v>0</v>
      </c>
      <c r="M16" s="60">
        <v>0</v>
      </c>
      <c r="N16" s="60">
        <v>0</v>
      </c>
    </row>
    <row r="17" spans="1:14" ht="15" x14ac:dyDescent="0.3">
      <c r="A17" s="53" t="s">
        <v>352</v>
      </c>
      <c r="B17" s="53" t="s">
        <v>49</v>
      </c>
      <c r="C17" s="60">
        <v>15787</v>
      </c>
      <c r="D17" s="60">
        <v>-1404</v>
      </c>
      <c r="E17" s="60">
        <v>0</v>
      </c>
      <c r="F17" s="60">
        <v>0</v>
      </c>
      <c r="G17" s="60">
        <v>0</v>
      </c>
      <c r="H17" s="60">
        <v>14383</v>
      </c>
      <c r="I17" s="60">
        <v>-14383</v>
      </c>
      <c r="J17" s="60">
        <v>0</v>
      </c>
      <c r="K17" s="60">
        <v>0</v>
      </c>
      <c r="L17" s="60">
        <v>0</v>
      </c>
      <c r="M17" s="60">
        <v>0</v>
      </c>
      <c r="N17" s="60">
        <v>0</v>
      </c>
    </row>
    <row r="18" spans="1:14" ht="15" x14ac:dyDescent="0.3">
      <c r="A18" s="53" t="s">
        <v>351</v>
      </c>
      <c r="B18" s="53" t="s">
        <v>71</v>
      </c>
      <c r="C18" s="60">
        <v>14216</v>
      </c>
      <c r="D18" s="60">
        <v>-971</v>
      </c>
      <c r="E18" s="60">
        <v>0</v>
      </c>
      <c r="F18" s="60">
        <v>0</v>
      </c>
      <c r="G18" s="60">
        <v>0</v>
      </c>
      <c r="H18" s="60">
        <v>13245</v>
      </c>
      <c r="I18" s="60">
        <v>-13245</v>
      </c>
      <c r="J18" s="60">
        <v>0</v>
      </c>
      <c r="K18" s="60">
        <v>0</v>
      </c>
      <c r="L18" s="60">
        <v>0</v>
      </c>
      <c r="M18" s="60">
        <v>0</v>
      </c>
      <c r="N18" s="60">
        <v>0</v>
      </c>
    </row>
    <row r="19" spans="1:14" ht="15" x14ac:dyDescent="0.3">
      <c r="A19" s="53" t="s">
        <v>351</v>
      </c>
      <c r="B19" s="53" t="s">
        <v>39</v>
      </c>
      <c r="C19" s="60">
        <v>16592</v>
      </c>
      <c r="D19" s="60">
        <v>-444</v>
      </c>
      <c r="E19" s="60">
        <v>0</v>
      </c>
      <c r="F19" s="60">
        <v>0</v>
      </c>
      <c r="G19" s="60">
        <v>0</v>
      </c>
      <c r="H19" s="60">
        <v>16148</v>
      </c>
      <c r="I19" s="60">
        <v>-16148</v>
      </c>
      <c r="J19" s="60">
        <v>0</v>
      </c>
      <c r="K19" s="60">
        <v>0</v>
      </c>
      <c r="L19" s="60">
        <v>0</v>
      </c>
      <c r="M19" s="60">
        <v>0</v>
      </c>
      <c r="N19" s="60">
        <v>0</v>
      </c>
    </row>
    <row r="20" spans="1:14" ht="15" x14ac:dyDescent="0.3">
      <c r="A20" s="53" t="s">
        <v>351</v>
      </c>
      <c r="B20" s="53" t="s">
        <v>40</v>
      </c>
      <c r="C20" s="60">
        <v>21339</v>
      </c>
      <c r="D20" s="60">
        <v>-703</v>
      </c>
      <c r="E20" s="60">
        <v>0</v>
      </c>
      <c r="F20" s="60">
        <v>0</v>
      </c>
      <c r="G20" s="60">
        <v>0</v>
      </c>
      <c r="H20" s="60">
        <v>20636</v>
      </c>
      <c r="I20" s="60">
        <v>-20636</v>
      </c>
      <c r="J20" s="60">
        <v>0</v>
      </c>
      <c r="K20" s="60">
        <v>0</v>
      </c>
      <c r="L20" s="60">
        <v>0</v>
      </c>
      <c r="M20" s="60">
        <v>0</v>
      </c>
      <c r="N20" s="60">
        <v>0</v>
      </c>
    </row>
    <row r="21" spans="1:14" ht="15" x14ac:dyDescent="0.3">
      <c r="A21" s="53" t="s">
        <v>351</v>
      </c>
      <c r="B21" s="53" t="s">
        <v>41</v>
      </c>
      <c r="C21" s="60">
        <v>25762</v>
      </c>
      <c r="D21" s="60">
        <v>-2207</v>
      </c>
      <c r="E21" s="60">
        <v>0</v>
      </c>
      <c r="F21" s="60">
        <v>0</v>
      </c>
      <c r="G21" s="60">
        <v>0</v>
      </c>
      <c r="H21" s="60">
        <v>23555</v>
      </c>
      <c r="I21" s="60">
        <v>-21884</v>
      </c>
      <c r="J21" s="60">
        <v>1671</v>
      </c>
      <c r="K21" s="60">
        <v>0</v>
      </c>
      <c r="L21" s="60">
        <v>0</v>
      </c>
      <c r="M21" s="60">
        <v>0</v>
      </c>
      <c r="N21" s="60">
        <v>1671</v>
      </c>
    </row>
    <row r="22" spans="1:14" ht="15" x14ac:dyDescent="0.3">
      <c r="A22" s="53" t="s">
        <v>351</v>
      </c>
      <c r="B22" s="53" t="s">
        <v>42</v>
      </c>
      <c r="C22" s="60">
        <v>26063</v>
      </c>
      <c r="D22" s="60">
        <v>-2219</v>
      </c>
      <c r="E22" s="60">
        <v>0</v>
      </c>
      <c r="F22" s="60">
        <v>0</v>
      </c>
      <c r="G22" s="60">
        <v>0</v>
      </c>
      <c r="H22" s="60">
        <v>23844</v>
      </c>
      <c r="I22" s="60">
        <v>-22129</v>
      </c>
      <c r="J22" s="60">
        <v>1715</v>
      </c>
      <c r="K22" s="60">
        <v>0</v>
      </c>
      <c r="L22" s="60">
        <v>0</v>
      </c>
      <c r="M22" s="60">
        <v>0</v>
      </c>
      <c r="N22" s="60">
        <v>1715</v>
      </c>
    </row>
    <row r="23" spans="1:14" ht="15" x14ac:dyDescent="0.3">
      <c r="A23" s="53" t="s">
        <v>351</v>
      </c>
      <c r="B23" s="53" t="s">
        <v>43</v>
      </c>
      <c r="C23" s="60">
        <v>23638</v>
      </c>
      <c r="D23" s="60">
        <v>-2056</v>
      </c>
      <c r="E23" s="60">
        <v>0</v>
      </c>
      <c r="F23" s="60">
        <v>0</v>
      </c>
      <c r="G23" s="60">
        <v>0</v>
      </c>
      <c r="H23" s="60">
        <v>21582</v>
      </c>
      <c r="I23" s="60">
        <v>-19807</v>
      </c>
      <c r="J23" s="60">
        <v>1775</v>
      </c>
      <c r="K23" s="60">
        <v>0</v>
      </c>
      <c r="L23" s="60">
        <v>0</v>
      </c>
      <c r="M23" s="60">
        <v>0</v>
      </c>
      <c r="N23" s="60">
        <v>1775</v>
      </c>
    </row>
    <row r="24" spans="1:14" ht="15" x14ac:dyDescent="0.3">
      <c r="A24" s="53" t="s">
        <v>351</v>
      </c>
      <c r="B24" s="53" t="s">
        <v>44</v>
      </c>
      <c r="C24" s="60">
        <v>22542</v>
      </c>
      <c r="D24" s="60">
        <v>-1925</v>
      </c>
      <c r="E24" s="60">
        <v>0</v>
      </c>
      <c r="F24" s="60">
        <v>0</v>
      </c>
      <c r="G24" s="60">
        <v>0</v>
      </c>
      <c r="H24" s="60">
        <v>20617</v>
      </c>
      <c r="I24" s="60">
        <v>-20617</v>
      </c>
      <c r="J24" s="60">
        <v>0</v>
      </c>
      <c r="K24" s="60">
        <v>0</v>
      </c>
      <c r="L24" s="60">
        <v>0</v>
      </c>
      <c r="M24" s="60">
        <v>0</v>
      </c>
      <c r="N24" s="60">
        <v>0</v>
      </c>
    </row>
    <row r="25" spans="1:14" ht="15" x14ac:dyDescent="0.3">
      <c r="A25" s="53" t="s">
        <v>351</v>
      </c>
      <c r="B25" s="53" t="s">
        <v>45</v>
      </c>
      <c r="C25" s="60">
        <v>20072</v>
      </c>
      <c r="D25" s="60">
        <v>-1692</v>
      </c>
      <c r="E25" s="60">
        <v>0</v>
      </c>
      <c r="F25" s="60">
        <v>0</v>
      </c>
      <c r="G25" s="60">
        <v>0</v>
      </c>
      <c r="H25" s="60">
        <v>18380</v>
      </c>
      <c r="I25" s="60">
        <v>-18380</v>
      </c>
      <c r="J25" s="60">
        <v>0</v>
      </c>
      <c r="K25" s="60">
        <v>0</v>
      </c>
      <c r="L25" s="60">
        <v>0</v>
      </c>
      <c r="M25" s="60">
        <v>0</v>
      </c>
      <c r="N25" s="60">
        <v>0</v>
      </c>
    </row>
    <row r="26" spans="1:14" ht="15" x14ac:dyDescent="0.3">
      <c r="A26" s="53" t="s">
        <v>351</v>
      </c>
      <c r="B26" s="53" t="s">
        <v>46</v>
      </c>
      <c r="C26" s="60">
        <v>23783</v>
      </c>
      <c r="D26" s="60">
        <v>-1317</v>
      </c>
      <c r="E26" s="60">
        <v>0</v>
      </c>
      <c r="F26" s="60">
        <v>0</v>
      </c>
      <c r="G26" s="60">
        <v>0</v>
      </c>
      <c r="H26" s="60">
        <v>22466</v>
      </c>
      <c r="I26" s="60">
        <v>-22466</v>
      </c>
      <c r="J26" s="60">
        <v>0</v>
      </c>
      <c r="K26" s="60">
        <v>0</v>
      </c>
      <c r="L26" s="60">
        <v>0</v>
      </c>
      <c r="M26" s="60">
        <v>0</v>
      </c>
      <c r="N26" s="60">
        <v>0</v>
      </c>
    </row>
    <row r="27" spans="1:14" ht="15" x14ac:dyDescent="0.3">
      <c r="A27" s="53" t="s">
        <v>351</v>
      </c>
      <c r="B27" s="53" t="s">
        <v>47</v>
      </c>
      <c r="C27" s="60">
        <v>24018</v>
      </c>
      <c r="D27" s="60">
        <v>-1379</v>
      </c>
      <c r="E27" s="60">
        <v>0</v>
      </c>
      <c r="F27" s="60">
        <v>0</v>
      </c>
      <c r="G27" s="60">
        <v>0</v>
      </c>
      <c r="H27" s="60">
        <v>22639</v>
      </c>
      <c r="I27" s="60">
        <v>-22639</v>
      </c>
      <c r="J27" s="60">
        <v>0</v>
      </c>
      <c r="K27" s="60">
        <v>0</v>
      </c>
      <c r="L27" s="60">
        <v>0</v>
      </c>
      <c r="M27" s="60">
        <v>0</v>
      </c>
      <c r="N27" s="60">
        <v>0</v>
      </c>
    </row>
    <row r="28" spans="1:14" ht="15" x14ac:dyDescent="0.3">
      <c r="A28" s="53" t="s">
        <v>351</v>
      </c>
      <c r="B28" s="53" t="s">
        <v>48</v>
      </c>
      <c r="C28" s="60">
        <v>15033</v>
      </c>
      <c r="D28" s="60">
        <v>-665</v>
      </c>
      <c r="E28" s="60">
        <v>0</v>
      </c>
      <c r="F28" s="60">
        <v>0</v>
      </c>
      <c r="G28" s="60">
        <v>0</v>
      </c>
      <c r="H28" s="60">
        <v>14368</v>
      </c>
      <c r="I28" s="60">
        <v>-14368</v>
      </c>
      <c r="J28" s="60">
        <v>0</v>
      </c>
      <c r="K28" s="60">
        <v>0</v>
      </c>
      <c r="L28" s="60">
        <v>0</v>
      </c>
      <c r="M28" s="60">
        <v>0</v>
      </c>
      <c r="N28" s="60">
        <v>0</v>
      </c>
    </row>
    <row r="29" spans="1:14" ht="15" x14ac:dyDescent="0.3">
      <c r="A29" s="53" t="s">
        <v>350</v>
      </c>
      <c r="B29" s="53" t="s">
        <v>69</v>
      </c>
      <c r="C29" s="60">
        <v>71187</v>
      </c>
      <c r="D29" s="60">
        <v>-3242</v>
      </c>
      <c r="E29" s="60">
        <v>0</v>
      </c>
      <c r="F29" s="60">
        <v>0</v>
      </c>
      <c r="G29" s="60">
        <v>0</v>
      </c>
      <c r="H29" s="60">
        <v>67945</v>
      </c>
      <c r="I29" s="60">
        <v>-67945</v>
      </c>
      <c r="J29" s="60">
        <v>0</v>
      </c>
      <c r="K29" s="60">
        <v>0</v>
      </c>
      <c r="L29" s="60">
        <v>0</v>
      </c>
      <c r="M29" s="60">
        <v>0</v>
      </c>
      <c r="N29" s="60">
        <v>0</v>
      </c>
    </row>
    <row r="30" spans="1:14" ht="15" x14ac:dyDescent="0.3">
      <c r="A30" s="53" t="s">
        <v>350</v>
      </c>
      <c r="B30" s="53" t="s">
        <v>70</v>
      </c>
      <c r="C30" s="60">
        <v>37109</v>
      </c>
      <c r="D30" s="60">
        <v>-3279</v>
      </c>
      <c r="E30" s="60">
        <v>0</v>
      </c>
      <c r="F30" s="60">
        <v>0</v>
      </c>
      <c r="G30" s="60">
        <v>0</v>
      </c>
      <c r="H30" s="60">
        <v>33830</v>
      </c>
      <c r="I30" s="60">
        <v>-33830</v>
      </c>
      <c r="J30" s="60">
        <v>0</v>
      </c>
      <c r="K30" s="60">
        <v>0</v>
      </c>
      <c r="L30" s="60">
        <v>0</v>
      </c>
      <c r="M30" s="60">
        <v>0</v>
      </c>
      <c r="N30" s="60">
        <v>0</v>
      </c>
    </row>
    <row r="31" spans="1:14" ht="15" x14ac:dyDescent="0.3">
      <c r="A31" s="53" t="s">
        <v>350</v>
      </c>
      <c r="B31" s="53" t="s">
        <v>71</v>
      </c>
      <c r="C31" s="60">
        <v>65572</v>
      </c>
      <c r="D31" s="60">
        <v>-4419</v>
      </c>
      <c r="E31" s="60">
        <v>0</v>
      </c>
      <c r="F31" s="60">
        <v>0</v>
      </c>
      <c r="G31" s="60">
        <v>0</v>
      </c>
      <c r="H31" s="60">
        <v>61153</v>
      </c>
      <c r="I31" s="60">
        <v>-61153</v>
      </c>
      <c r="J31" s="60">
        <v>0</v>
      </c>
      <c r="K31" s="60">
        <v>0</v>
      </c>
      <c r="L31" s="60">
        <v>0</v>
      </c>
      <c r="M31" s="60">
        <v>0</v>
      </c>
      <c r="N31" s="60">
        <v>0</v>
      </c>
    </row>
    <row r="32" spans="1:14" ht="15" x14ac:dyDescent="0.3">
      <c r="A32" s="53" t="s">
        <v>350</v>
      </c>
      <c r="B32" s="53" t="s">
        <v>39</v>
      </c>
      <c r="C32" s="60">
        <v>11498</v>
      </c>
      <c r="D32" s="60">
        <v>-1150</v>
      </c>
      <c r="E32" s="60">
        <v>0</v>
      </c>
      <c r="F32" s="60">
        <v>0</v>
      </c>
      <c r="G32" s="60">
        <v>0</v>
      </c>
      <c r="H32" s="60">
        <v>10348</v>
      </c>
      <c r="I32" s="60">
        <v>-10348</v>
      </c>
      <c r="J32" s="60">
        <v>0</v>
      </c>
      <c r="K32" s="60">
        <v>0</v>
      </c>
      <c r="L32" s="60">
        <v>0</v>
      </c>
      <c r="M32" s="60">
        <v>0</v>
      </c>
      <c r="N32" s="60">
        <v>0</v>
      </c>
    </row>
    <row r="33" spans="1:14" ht="15" x14ac:dyDescent="0.3">
      <c r="A33" s="53" t="s">
        <v>350</v>
      </c>
      <c r="B33" s="53" t="s">
        <v>42</v>
      </c>
      <c r="C33" s="60">
        <v>2382</v>
      </c>
      <c r="D33" s="60">
        <v>-238</v>
      </c>
      <c r="E33" s="60">
        <v>0</v>
      </c>
      <c r="F33" s="60">
        <v>0</v>
      </c>
      <c r="G33" s="60">
        <v>0</v>
      </c>
      <c r="H33" s="60">
        <v>2144</v>
      </c>
      <c r="I33" s="60">
        <v>-2144</v>
      </c>
      <c r="J33" s="60">
        <v>0</v>
      </c>
      <c r="K33" s="60">
        <v>0</v>
      </c>
      <c r="L33" s="60">
        <v>0</v>
      </c>
      <c r="M33" s="60">
        <v>0</v>
      </c>
      <c r="N33" s="60">
        <v>0</v>
      </c>
    </row>
    <row r="34" spans="1:14" ht="15" x14ac:dyDescent="0.3">
      <c r="A34" s="53" t="s">
        <v>350</v>
      </c>
      <c r="B34" s="53" t="s">
        <v>47</v>
      </c>
      <c r="C34" s="60">
        <v>3231</v>
      </c>
      <c r="D34" s="60">
        <v>-323</v>
      </c>
      <c r="E34" s="60">
        <v>0</v>
      </c>
      <c r="F34" s="60">
        <v>0</v>
      </c>
      <c r="G34" s="60">
        <v>0</v>
      </c>
      <c r="H34" s="60">
        <v>2908</v>
      </c>
      <c r="I34" s="60">
        <v>-2908</v>
      </c>
      <c r="J34" s="60">
        <v>0</v>
      </c>
      <c r="K34" s="60">
        <v>0</v>
      </c>
      <c r="L34" s="60">
        <v>0</v>
      </c>
      <c r="M34" s="60">
        <v>0</v>
      </c>
      <c r="N34" s="60">
        <v>0</v>
      </c>
    </row>
    <row r="35" spans="1:14" ht="15" x14ac:dyDescent="0.3">
      <c r="A35" s="53" t="s">
        <v>349</v>
      </c>
      <c r="B35" s="53" t="s">
        <v>71</v>
      </c>
      <c r="C35" s="60">
        <v>32039</v>
      </c>
      <c r="D35" s="60">
        <v>-1310</v>
      </c>
      <c r="E35" s="60">
        <v>0</v>
      </c>
      <c r="F35" s="60">
        <v>0</v>
      </c>
      <c r="G35" s="60">
        <v>0</v>
      </c>
      <c r="H35" s="60">
        <v>30729</v>
      </c>
      <c r="I35" s="60">
        <v>-30729</v>
      </c>
      <c r="J35" s="60">
        <v>0</v>
      </c>
      <c r="K35" s="60">
        <v>0</v>
      </c>
      <c r="L35" s="60">
        <v>0</v>
      </c>
      <c r="M35" s="60">
        <v>0</v>
      </c>
      <c r="N35" s="60">
        <v>0</v>
      </c>
    </row>
    <row r="36" spans="1:14" ht="15" x14ac:dyDescent="0.3">
      <c r="A36" s="53" t="s">
        <v>349</v>
      </c>
      <c r="B36" s="53" t="s">
        <v>39</v>
      </c>
      <c r="C36" s="60">
        <v>41326</v>
      </c>
      <c r="D36" s="60">
        <v>-476</v>
      </c>
      <c r="E36" s="60">
        <v>0</v>
      </c>
      <c r="F36" s="60">
        <v>0</v>
      </c>
      <c r="G36" s="60">
        <v>0</v>
      </c>
      <c r="H36" s="60">
        <v>40850</v>
      </c>
      <c r="I36" s="60">
        <v>-40850</v>
      </c>
      <c r="J36" s="60">
        <v>0</v>
      </c>
      <c r="K36" s="60">
        <v>0</v>
      </c>
      <c r="L36" s="60">
        <v>0</v>
      </c>
      <c r="M36" s="60">
        <v>0</v>
      </c>
      <c r="N36" s="60">
        <v>0</v>
      </c>
    </row>
    <row r="37" spans="1:14" ht="15" x14ac:dyDescent="0.3">
      <c r="A37" s="53" t="s">
        <v>349</v>
      </c>
      <c r="B37" s="53" t="s">
        <v>40</v>
      </c>
      <c r="C37" s="60">
        <v>26681</v>
      </c>
      <c r="D37" s="60">
        <v>0</v>
      </c>
      <c r="E37" s="60">
        <v>0</v>
      </c>
      <c r="F37" s="60">
        <v>0</v>
      </c>
      <c r="G37" s="60">
        <v>0</v>
      </c>
      <c r="H37" s="60">
        <v>26681</v>
      </c>
      <c r="I37" s="60">
        <v>-26681</v>
      </c>
      <c r="J37" s="60">
        <v>0</v>
      </c>
      <c r="K37" s="60">
        <v>0</v>
      </c>
      <c r="L37" s="60">
        <v>0</v>
      </c>
      <c r="M37" s="60">
        <v>0</v>
      </c>
      <c r="N37" s="60">
        <v>0</v>
      </c>
    </row>
    <row r="38" spans="1:14" ht="15" x14ac:dyDescent="0.3">
      <c r="A38" s="53" t="s">
        <v>349</v>
      </c>
      <c r="B38" s="53" t="s">
        <v>41</v>
      </c>
      <c r="C38" s="60">
        <v>115826</v>
      </c>
      <c r="D38" s="60">
        <v>0</v>
      </c>
      <c r="E38" s="60">
        <v>0</v>
      </c>
      <c r="F38" s="60">
        <v>0</v>
      </c>
      <c r="G38" s="60">
        <v>0</v>
      </c>
      <c r="H38" s="60">
        <v>115826</v>
      </c>
      <c r="I38" s="60">
        <v>-115826</v>
      </c>
      <c r="J38" s="60">
        <v>0</v>
      </c>
      <c r="K38" s="60">
        <v>0</v>
      </c>
      <c r="L38" s="60">
        <v>0</v>
      </c>
      <c r="M38" s="60">
        <v>0</v>
      </c>
      <c r="N38" s="60">
        <v>0</v>
      </c>
    </row>
    <row r="39" spans="1:14" ht="15" x14ac:dyDescent="0.3">
      <c r="A39" s="53" t="s">
        <v>349</v>
      </c>
      <c r="B39" s="53" t="s">
        <v>42</v>
      </c>
      <c r="C39" s="60">
        <v>66588</v>
      </c>
      <c r="D39" s="60">
        <v>-1084</v>
      </c>
      <c r="E39" s="60">
        <v>0</v>
      </c>
      <c r="F39" s="60">
        <v>0</v>
      </c>
      <c r="G39" s="60">
        <v>0</v>
      </c>
      <c r="H39" s="60">
        <v>65504</v>
      </c>
      <c r="I39" s="60">
        <v>-63745</v>
      </c>
      <c r="J39" s="60">
        <v>1759</v>
      </c>
      <c r="K39" s="60">
        <v>0</v>
      </c>
      <c r="L39" s="60">
        <v>0</v>
      </c>
      <c r="M39" s="60">
        <v>0</v>
      </c>
      <c r="N39" s="60">
        <v>1759</v>
      </c>
    </row>
    <row r="40" spans="1:14" ht="15" x14ac:dyDescent="0.3">
      <c r="A40" s="53" t="s">
        <v>349</v>
      </c>
      <c r="B40" s="53" t="s">
        <v>43</v>
      </c>
      <c r="C40" s="60">
        <v>58915</v>
      </c>
      <c r="D40" s="60">
        <v>-1018</v>
      </c>
      <c r="E40" s="60">
        <v>0</v>
      </c>
      <c r="F40" s="60">
        <v>0</v>
      </c>
      <c r="G40" s="60">
        <v>0</v>
      </c>
      <c r="H40" s="60">
        <v>57897</v>
      </c>
      <c r="I40" s="60">
        <v>-56416</v>
      </c>
      <c r="J40" s="60">
        <v>1481</v>
      </c>
      <c r="K40" s="60">
        <v>0</v>
      </c>
      <c r="L40" s="60">
        <v>0</v>
      </c>
      <c r="M40" s="60">
        <v>0</v>
      </c>
      <c r="N40" s="60">
        <v>1481</v>
      </c>
    </row>
    <row r="41" spans="1:14" ht="15" x14ac:dyDescent="0.3">
      <c r="A41" s="53" t="s">
        <v>349</v>
      </c>
      <c r="B41" s="53" t="s">
        <v>44</v>
      </c>
      <c r="C41" s="60">
        <v>56328</v>
      </c>
      <c r="D41" s="60">
        <v>-958</v>
      </c>
      <c r="E41" s="60">
        <v>0</v>
      </c>
      <c r="F41" s="60">
        <v>0</v>
      </c>
      <c r="G41" s="60">
        <v>0</v>
      </c>
      <c r="H41" s="60">
        <v>55370</v>
      </c>
      <c r="I41" s="60">
        <v>-55370</v>
      </c>
      <c r="J41" s="60">
        <v>0</v>
      </c>
      <c r="K41" s="60">
        <v>0</v>
      </c>
      <c r="L41" s="60">
        <v>0</v>
      </c>
      <c r="M41" s="60">
        <v>0</v>
      </c>
      <c r="N41" s="60">
        <v>0</v>
      </c>
    </row>
    <row r="42" spans="1:14" ht="15" x14ac:dyDescent="0.3">
      <c r="A42" s="53" t="s">
        <v>349</v>
      </c>
      <c r="B42" s="53" t="s">
        <v>45</v>
      </c>
      <c r="C42" s="60">
        <v>45632</v>
      </c>
      <c r="D42" s="60">
        <v>-806</v>
      </c>
      <c r="E42" s="60">
        <v>0</v>
      </c>
      <c r="F42" s="60">
        <v>0</v>
      </c>
      <c r="G42" s="60">
        <v>0</v>
      </c>
      <c r="H42" s="60">
        <v>44826</v>
      </c>
      <c r="I42" s="60">
        <v>-44826</v>
      </c>
      <c r="J42" s="60">
        <v>0</v>
      </c>
      <c r="K42" s="60">
        <v>0</v>
      </c>
      <c r="L42" s="60">
        <v>0</v>
      </c>
      <c r="M42" s="60">
        <v>0</v>
      </c>
      <c r="N42" s="60">
        <v>0</v>
      </c>
    </row>
    <row r="43" spans="1:14" ht="15" x14ac:dyDescent="0.3">
      <c r="A43" s="53" t="s">
        <v>349</v>
      </c>
      <c r="B43" s="53" t="s">
        <v>46</v>
      </c>
      <c r="C43" s="60">
        <v>42224</v>
      </c>
      <c r="D43" s="60">
        <v>-679</v>
      </c>
      <c r="E43" s="60">
        <v>0</v>
      </c>
      <c r="F43" s="60">
        <v>0</v>
      </c>
      <c r="G43" s="60">
        <v>0</v>
      </c>
      <c r="H43" s="60">
        <v>41545</v>
      </c>
      <c r="I43" s="60">
        <v>-41545</v>
      </c>
      <c r="J43" s="60">
        <v>0</v>
      </c>
      <c r="K43" s="60">
        <v>0</v>
      </c>
      <c r="L43" s="60">
        <v>0</v>
      </c>
      <c r="M43" s="60">
        <v>0</v>
      </c>
      <c r="N43" s="60">
        <v>0</v>
      </c>
    </row>
    <row r="44" spans="1:14" ht="15" x14ac:dyDescent="0.3">
      <c r="A44" s="53" t="s">
        <v>349</v>
      </c>
      <c r="B44" s="53" t="s">
        <v>47</v>
      </c>
      <c r="C44" s="60">
        <v>61337</v>
      </c>
      <c r="D44" s="60">
        <v>-1060</v>
      </c>
      <c r="E44" s="60">
        <v>0</v>
      </c>
      <c r="F44" s="60">
        <v>0</v>
      </c>
      <c r="G44" s="60">
        <v>0</v>
      </c>
      <c r="H44" s="60">
        <v>60277</v>
      </c>
      <c r="I44" s="60">
        <v>-60277</v>
      </c>
      <c r="J44" s="60">
        <v>0</v>
      </c>
      <c r="K44" s="60">
        <v>0</v>
      </c>
      <c r="L44" s="60">
        <v>0</v>
      </c>
      <c r="M44" s="60">
        <v>0</v>
      </c>
      <c r="N44" s="60">
        <v>0</v>
      </c>
    </row>
    <row r="45" spans="1:14" ht="15" x14ac:dyDescent="0.3">
      <c r="A45" s="53" t="s">
        <v>349</v>
      </c>
      <c r="B45" s="53" t="s">
        <v>48</v>
      </c>
      <c r="C45" s="60">
        <v>44506</v>
      </c>
      <c r="D45" s="60">
        <v>-1159</v>
      </c>
      <c r="E45" s="60">
        <v>0</v>
      </c>
      <c r="F45" s="60">
        <v>0</v>
      </c>
      <c r="G45" s="60">
        <v>0</v>
      </c>
      <c r="H45" s="60">
        <v>43347</v>
      </c>
      <c r="I45" s="60">
        <v>-43347</v>
      </c>
      <c r="J45" s="60">
        <v>0</v>
      </c>
      <c r="K45" s="60">
        <v>0</v>
      </c>
      <c r="L45" s="60">
        <v>0</v>
      </c>
      <c r="M45" s="60">
        <v>0</v>
      </c>
      <c r="N45" s="60">
        <v>0</v>
      </c>
    </row>
    <row r="46" spans="1:14" ht="15" x14ac:dyDescent="0.3">
      <c r="A46" s="53" t="s">
        <v>348</v>
      </c>
      <c r="B46" s="53" t="s">
        <v>68</v>
      </c>
      <c r="C46" s="60">
        <v>55538</v>
      </c>
      <c r="D46" s="60">
        <v>-817</v>
      </c>
      <c r="E46" s="60">
        <v>0</v>
      </c>
      <c r="F46" s="60">
        <v>0</v>
      </c>
      <c r="G46" s="60">
        <v>0</v>
      </c>
      <c r="H46" s="60">
        <v>54721</v>
      </c>
      <c r="I46" s="60">
        <v>-8356</v>
      </c>
      <c r="J46" s="60">
        <v>46365</v>
      </c>
      <c r="K46" s="60">
        <v>0</v>
      </c>
      <c r="L46" s="60">
        <v>0</v>
      </c>
      <c r="M46" s="60">
        <v>0</v>
      </c>
      <c r="N46" s="60">
        <v>46365</v>
      </c>
    </row>
    <row r="47" spans="1:14" ht="15" x14ac:dyDescent="0.3">
      <c r="A47" s="53" t="s">
        <v>348</v>
      </c>
      <c r="B47" s="53" t="s">
        <v>69</v>
      </c>
      <c r="C47" s="60">
        <v>499939</v>
      </c>
      <c r="D47" s="60">
        <v>-10998</v>
      </c>
      <c r="E47" s="60">
        <v>0</v>
      </c>
      <c r="F47" s="60">
        <v>0</v>
      </c>
      <c r="G47" s="60">
        <v>0</v>
      </c>
      <c r="H47" s="60">
        <v>488941</v>
      </c>
      <c r="I47" s="60">
        <v>-439154</v>
      </c>
      <c r="J47" s="60">
        <v>49787</v>
      </c>
      <c r="K47" s="60">
        <v>0</v>
      </c>
      <c r="L47" s="60">
        <v>0</v>
      </c>
      <c r="M47" s="60">
        <v>0</v>
      </c>
      <c r="N47" s="60">
        <v>49787</v>
      </c>
    </row>
    <row r="48" spans="1:14" ht="15" x14ac:dyDescent="0.3">
      <c r="A48" s="53" t="s">
        <v>348</v>
      </c>
      <c r="B48" s="53" t="s">
        <v>70</v>
      </c>
      <c r="C48" s="60">
        <v>389697</v>
      </c>
      <c r="D48" s="60">
        <v>-156544</v>
      </c>
      <c r="E48" s="60">
        <v>0</v>
      </c>
      <c r="F48" s="60">
        <v>0</v>
      </c>
      <c r="G48" s="60">
        <v>0</v>
      </c>
      <c r="H48" s="60">
        <v>233153</v>
      </c>
      <c r="I48" s="60">
        <v>-161629</v>
      </c>
      <c r="J48" s="60">
        <v>71524</v>
      </c>
      <c r="K48" s="60">
        <v>0</v>
      </c>
      <c r="L48" s="60">
        <v>0</v>
      </c>
      <c r="M48" s="60">
        <v>0</v>
      </c>
      <c r="N48" s="60">
        <v>71524</v>
      </c>
    </row>
    <row r="49" spans="1:14" ht="15" x14ac:dyDescent="0.3">
      <c r="A49" s="53" t="s">
        <v>348</v>
      </c>
      <c r="B49" s="53" t="s">
        <v>71</v>
      </c>
      <c r="C49" s="60">
        <v>3701922</v>
      </c>
      <c r="D49" s="60">
        <v>-57572</v>
      </c>
      <c r="E49" s="60">
        <v>0</v>
      </c>
      <c r="F49" s="60">
        <v>0</v>
      </c>
      <c r="G49" s="60">
        <v>0</v>
      </c>
      <c r="H49" s="60">
        <v>3644350</v>
      </c>
      <c r="I49" s="60">
        <v>-3444323</v>
      </c>
      <c r="J49" s="60">
        <v>200027</v>
      </c>
      <c r="K49" s="60">
        <v>0</v>
      </c>
      <c r="L49" s="60">
        <v>0</v>
      </c>
      <c r="M49" s="60">
        <v>0</v>
      </c>
      <c r="N49" s="60">
        <v>200027</v>
      </c>
    </row>
    <row r="50" spans="1:14" ht="15" x14ac:dyDescent="0.3">
      <c r="A50" s="53" t="s">
        <v>348</v>
      </c>
      <c r="B50" s="53" t="s">
        <v>39</v>
      </c>
      <c r="C50" s="60">
        <v>4306698</v>
      </c>
      <c r="D50" s="60">
        <v>-502459</v>
      </c>
      <c r="E50" s="60">
        <v>0</v>
      </c>
      <c r="F50" s="60">
        <v>0</v>
      </c>
      <c r="G50" s="60">
        <v>0</v>
      </c>
      <c r="H50" s="60">
        <v>3804239</v>
      </c>
      <c r="I50" s="60">
        <v>-3701869</v>
      </c>
      <c r="J50" s="60">
        <v>102370</v>
      </c>
      <c r="K50" s="60">
        <v>0</v>
      </c>
      <c r="L50" s="60">
        <v>0</v>
      </c>
      <c r="M50" s="60">
        <v>0</v>
      </c>
      <c r="N50" s="60">
        <v>102370</v>
      </c>
    </row>
    <row r="51" spans="1:14" ht="15" x14ac:dyDescent="0.3">
      <c r="A51" s="53" t="s">
        <v>348</v>
      </c>
      <c r="B51" s="53" t="s">
        <v>40</v>
      </c>
      <c r="C51" s="60">
        <v>5746296</v>
      </c>
      <c r="D51" s="60">
        <v>-1159756</v>
      </c>
      <c r="E51" s="60">
        <v>0</v>
      </c>
      <c r="F51" s="60">
        <v>0</v>
      </c>
      <c r="G51" s="60">
        <v>0</v>
      </c>
      <c r="H51" s="60">
        <v>4586540</v>
      </c>
      <c r="I51" s="60">
        <v>-4468686</v>
      </c>
      <c r="J51" s="60">
        <v>117854</v>
      </c>
      <c r="K51" s="60">
        <v>4602</v>
      </c>
      <c r="L51" s="60">
        <v>0</v>
      </c>
      <c r="M51" s="60">
        <v>4602</v>
      </c>
      <c r="N51" s="60">
        <v>113252</v>
      </c>
    </row>
    <row r="52" spans="1:14" ht="15" x14ac:dyDescent="0.3">
      <c r="A52" s="53" t="s">
        <v>348</v>
      </c>
      <c r="B52" s="53" t="s">
        <v>41</v>
      </c>
      <c r="C52" s="60">
        <v>5478620</v>
      </c>
      <c r="D52" s="60">
        <v>-635387</v>
      </c>
      <c r="E52" s="60">
        <v>0</v>
      </c>
      <c r="F52" s="60">
        <v>0</v>
      </c>
      <c r="G52" s="60">
        <v>0</v>
      </c>
      <c r="H52" s="60">
        <v>4843233</v>
      </c>
      <c r="I52" s="60">
        <v>-4708029</v>
      </c>
      <c r="J52" s="60">
        <v>135204</v>
      </c>
      <c r="K52" s="60">
        <v>0</v>
      </c>
      <c r="L52" s="60">
        <v>0</v>
      </c>
      <c r="M52" s="60">
        <v>0</v>
      </c>
      <c r="N52" s="60">
        <v>135204</v>
      </c>
    </row>
    <row r="53" spans="1:14" ht="15" x14ac:dyDescent="0.3">
      <c r="A53" s="53" t="s">
        <v>348</v>
      </c>
      <c r="B53" s="53" t="s">
        <v>42</v>
      </c>
      <c r="C53" s="60">
        <v>6523744</v>
      </c>
      <c r="D53" s="60">
        <v>-958997</v>
      </c>
      <c r="E53" s="60">
        <v>0</v>
      </c>
      <c r="F53" s="60">
        <v>0</v>
      </c>
      <c r="G53" s="60">
        <v>0</v>
      </c>
      <c r="H53" s="60">
        <v>5564747</v>
      </c>
      <c r="I53" s="60">
        <v>-5411087</v>
      </c>
      <c r="J53" s="60">
        <v>153660</v>
      </c>
      <c r="K53" s="60">
        <v>87483</v>
      </c>
      <c r="L53" s="60">
        <v>-87483</v>
      </c>
      <c r="M53" s="60">
        <v>0</v>
      </c>
      <c r="N53" s="60">
        <v>153660</v>
      </c>
    </row>
    <row r="54" spans="1:14" ht="15" x14ac:dyDescent="0.3">
      <c r="A54" s="53" t="s">
        <v>348</v>
      </c>
      <c r="B54" s="53" t="s">
        <v>43</v>
      </c>
      <c r="C54" s="60">
        <v>6306735</v>
      </c>
      <c r="D54" s="60">
        <v>-642433</v>
      </c>
      <c r="E54" s="60">
        <v>0</v>
      </c>
      <c r="F54" s="60">
        <v>0</v>
      </c>
      <c r="G54" s="60">
        <v>0</v>
      </c>
      <c r="H54" s="60">
        <v>5664302</v>
      </c>
      <c r="I54" s="60">
        <v>-5664302</v>
      </c>
      <c r="J54" s="60">
        <v>0</v>
      </c>
      <c r="K54" s="60">
        <v>36197</v>
      </c>
      <c r="L54" s="60">
        <v>-36197</v>
      </c>
      <c r="M54" s="60">
        <v>0</v>
      </c>
      <c r="N54" s="60">
        <v>0</v>
      </c>
    </row>
    <row r="55" spans="1:14" ht="15" x14ac:dyDescent="0.3">
      <c r="A55" s="53" t="s">
        <v>348</v>
      </c>
      <c r="B55" s="53" t="s">
        <v>44</v>
      </c>
      <c r="C55" s="60">
        <v>6212694</v>
      </c>
      <c r="D55" s="60">
        <v>-1264113</v>
      </c>
      <c r="E55" s="60">
        <v>0</v>
      </c>
      <c r="F55" s="60">
        <v>0</v>
      </c>
      <c r="G55" s="60">
        <v>0</v>
      </c>
      <c r="H55" s="60">
        <v>4948581</v>
      </c>
      <c r="I55" s="60">
        <v>-4948581</v>
      </c>
      <c r="J55" s="60">
        <v>0</v>
      </c>
      <c r="K55" s="60">
        <v>10557</v>
      </c>
      <c r="L55" s="60">
        <v>-10557</v>
      </c>
      <c r="M55" s="60">
        <v>0</v>
      </c>
      <c r="N55" s="60">
        <v>0</v>
      </c>
    </row>
    <row r="56" spans="1:14" ht="15" x14ac:dyDescent="0.3">
      <c r="A56" s="53" t="s">
        <v>348</v>
      </c>
      <c r="B56" s="53" t="s">
        <v>45</v>
      </c>
      <c r="C56" s="60">
        <v>7806456</v>
      </c>
      <c r="D56" s="60">
        <v>-529197</v>
      </c>
      <c r="E56" s="60">
        <v>0</v>
      </c>
      <c r="F56" s="60">
        <v>0</v>
      </c>
      <c r="G56" s="60">
        <v>0</v>
      </c>
      <c r="H56" s="60">
        <v>7277259</v>
      </c>
      <c r="I56" s="60">
        <v>-7277259</v>
      </c>
      <c r="J56" s="60">
        <v>0</v>
      </c>
      <c r="K56" s="60">
        <v>0</v>
      </c>
      <c r="L56" s="60">
        <v>0</v>
      </c>
      <c r="M56" s="60">
        <v>0</v>
      </c>
      <c r="N56" s="60">
        <v>0</v>
      </c>
    </row>
    <row r="57" spans="1:14" ht="15" x14ac:dyDescent="0.3">
      <c r="A57" s="53" t="s">
        <v>348</v>
      </c>
      <c r="B57" s="53" t="s">
        <v>46</v>
      </c>
      <c r="C57" s="60">
        <v>8081212</v>
      </c>
      <c r="D57" s="60">
        <v>-609955</v>
      </c>
      <c r="E57" s="60">
        <v>0</v>
      </c>
      <c r="F57" s="60">
        <v>0</v>
      </c>
      <c r="G57" s="60">
        <v>0</v>
      </c>
      <c r="H57" s="60">
        <v>7471257</v>
      </c>
      <c r="I57" s="60">
        <v>-7471257</v>
      </c>
      <c r="J57" s="60">
        <v>0</v>
      </c>
      <c r="K57" s="60">
        <v>0</v>
      </c>
      <c r="L57" s="60">
        <v>0</v>
      </c>
      <c r="M57" s="60">
        <v>0</v>
      </c>
      <c r="N57" s="60">
        <v>0</v>
      </c>
    </row>
    <row r="58" spans="1:14" ht="15" x14ac:dyDescent="0.3">
      <c r="A58" s="53" t="s">
        <v>348</v>
      </c>
      <c r="B58" s="53" t="s">
        <v>47</v>
      </c>
      <c r="C58" s="60">
        <v>8297802</v>
      </c>
      <c r="D58" s="60">
        <v>-456633</v>
      </c>
      <c r="E58" s="60">
        <v>0</v>
      </c>
      <c r="F58" s="60">
        <v>0</v>
      </c>
      <c r="G58" s="60">
        <v>0</v>
      </c>
      <c r="H58" s="60">
        <v>7841169</v>
      </c>
      <c r="I58" s="60">
        <v>-7841169</v>
      </c>
      <c r="J58" s="60">
        <v>0</v>
      </c>
      <c r="K58" s="60">
        <v>595489</v>
      </c>
      <c r="L58" s="60">
        <v>-371172</v>
      </c>
      <c r="M58" s="60">
        <v>224317</v>
      </c>
      <c r="N58" s="60">
        <v>-224317</v>
      </c>
    </row>
    <row r="59" spans="1:14" ht="15" x14ac:dyDescent="0.3">
      <c r="A59" s="53" t="s">
        <v>348</v>
      </c>
      <c r="B59" s="53" t="s">
        <v>48</v>
      </c>
      <c r="C59" s="60">
        <v>9289780</v>
      </c>
      <c r="D59" s="60">
        <v>-178225</v>
      </c>
      <c r="E59" s="60">
        <v>0</v>
      </c>
      <c r="F59" s="60">
        <v>0</v>
      </c>
      <c r="G59" s="60">
        <v>0</v>
      </c>
      <c r="H59" s="60">
        <v>9111555</v>
      </c>
      <c r="I59" s="60">
        <v>-9111555</v>
      </c>
      <c r="J59" s="60">
        <v>0</v>
      </c>
      <c r="K59" s="60">
        <v>974170</v>
      </c>
      <c r="L59" s="60">
        <v>-940305</v>
      </c>
      <c r="M59" s="60">
        <v>33865</v>
      </c>
      <c r="N59" s="60">
        <v>-33865</v>
      </c>
    </row>
    <row r="60" spans="1:14" ht="15" x14ac:dyDescent="0.3">
      <c r="A60" s="53" t="s">
        <v>348</v>
      </c>
      <c r="B60" s="53" t="s">
        <v>49</v>
      </c>
      <c r="C60" s="60">
        <v>8631354</v>
      </c>
      <c r="D60" s="60">
        <v>-242680</v>
      </c>
      <c r="E60" s="60">
        <v>0</v>
      </c>
      <c r="F60" s="60">
        <v>0</v>
      </c>
      <c r="G60" s="60">
        <v>0</v>
      </c>
      <c r="H60" s="60">
        <v>8388674</v>
      </c>
      <c r="I60" s="60">
        <v>-8388674</v>
      </c>
      <c r="J60" s="60">
        <v>0</v>
      </c>
      <c r="K60" s="60">
        <v>381699</v>
      </c>
      <c r="L60" s="60">
        <v>-381699</v>
      </c>
      <c r="M60" s="60">
        <v>0</v>
      </c>
      <c r="N60" s="60">
        <v>0</v>
      </c>
    </row>
    <row r="61" spans="1:14" ht="15" x14ac:dyDescent="0.3">
      <c r="A61" s="53" t="s">
        <v>348</v>
      </c>
      <c r="B61" s="53" t="s">
        <v>50</v>
      </c>
      <c r="C61" s="60">
        <v>8033652</v>
      </c>
      <c r="D61" s="60">
        <v>-65339</v>
      </c>
      <c r="E61" s="60">
        <v>0</v>
      </c>
      <c r="F61" s="60">
        <v>0</v>
      </c>
      <c r="G61" s="60">
        <v>0</v>
      </c>
      <c r="H61" s="60">
        <v>7968313</v>
      </c>
      <c r="I61" s="60">
        <v>-7968313</v>
      </c>
      <c r="J61" s="60">
        <v>0</v>
      </c>
      <c r="K61" s="60">
        <v>380799</v>
      </c>
      <c r="L61" s="60">
        <v>-380799</v>
      </c>
      <c r="M61" s="60">
        <v>0</v>
      </c>
      <c r="N61" s="60">
        <v>0</v>
      </c>
    </row>
    <row r="62" spans="1:14" ht="15" x14ac:dyDescent="0.3">
      <c r="A62" s="53" t="s">
        <v>348</v>
      </c>
      <c r="B62" s="53" t="s">
        <v>51</v>
      </c>
      <c r="C62" s="60">
        <v>1392741</v>
      </c>
      <c r="D62" s="60">
        <v>-63495</v>
      </c>
      <c r="E62" s="60">
        <v>0</v>
      </c>
      <c r="F62" s="60">
        <v>0</v>
      </c>
      <c r="G62" s="60">
        <v>0</v>
      </c>
      <c r="H62" s="60">
        <v>1329246</v>
      </c>
      <c r="I62" s="60">
        <v>-1329246</v>
      </c>
      <c r="J62" s="60">
        <v>0</v>
      </c>
      <c r="K62" s="60">
        <v>63495</v>
      </c>
      <c r="L62" s="60">
        <v>-63495</v>
      </c>
      <c r="M62" s="60">
        <v>0</v>
      </c>
      <c r="N62" s="60">
        <v>0</v>
      </c>
    </row>
    <row r="63" spans="1:14" ht="15" x14ac:dyDescent="0.3">
      <c r="A63" s="53" t="s">
        <v>348</v>
      </c>
      <c r="B63" s="53" t="s">
        <v>52</v>
      </c>
      <c r="C63" s="60">
        <v>2133308</v>
      </c>
      <c r="D63" s="60">
        <v>-680391</v>
      </c>
      <c r="E63" s="60">
        <v>0</v>
      </c>
      <c r="F63" s="60">
        <v>0</v>
      </c>
      <c r="G63" s="60">
        <v>0</v>
      </c>
      <c r="H63" s="60">
        <v>1452917</v>
      </c>
      <c r="I63" s="60">
        <v>-1452917</v>
      </c>
      <c r="J63" s="60">
        <v>0</v>
      </c>
      <c r="K63" s="60">
        <v>550342</v>
      </c>
      <c r="L63" s="60">
        <v>-550342</v>
      </c>
      <c r="M63" s="60">
        <v>0</v>
      </c>
      <c r="N63" s="60">
        <v>0</v>
      </c>
    </row>
    <row r="64" spans="1:14" ht="15" x14ac:dyDescent="0.3">
      <c r="A64" s="53" t="s">
        <v>348</v>
      </c>
      <c r="B64" s="53" t="s">
        <v>53</v>
      </c>
      <c r="C64" s="60">
        <v>539049</v>
      </c>
      <c r="D64" s="60">
        <v>-347737</v>
      </c>
      <c r="E64" s="60">
        <v>0</v>
      </c>
      <c r="F64" s="60">
        <v>0</v>
      </c>
      <c r="G64" s="60">
        <v>0</v>
      </c>
      <c r="H64" s="60">
        <v>191312</v>
      </c>
      <c r="I64" s="60">
        <v>-191312</v>
      </c>
      <c r="J64" s="60">
        <v>0</v>
      </c>
      <c r="K64" s="60">
        <v>0</v>
      </c>
      <c r="L64" s="60">
        <v>0</v>
      </c>
      <c r="M64" s="60">
        <v>0</v>
      </c>
      <c r="N64" s="60">
        <v>0</v>
      </c>
    </row>
    <row r="65" spans="1:14" ht="15" x14ac:dyDescent="0.3">
      <c r="A65" s="53" t="s">
        <v>348</v>
      </c>
      <c r="B65" s="53" t="s">
        <v>54</v>
      </c>
      <c r="C65" s="60">
        <v>1372430</v>
      </c>
      <c r="D65" s="60">
        <v>-200414</v>
      </c>
      <c r="E65" s="60">
        <v>0</v>
      </c>
      <c r="F65" s="60">
        <v>0</v>
      </c>
      <c r="G65" s="60">
        <v>0</v>
      </c>
      <c r="H65" s="60">
        <v>1172016</v>
      </c>
      <c r="I65" s="60">
        <v>-1172016</v>
      </c>
      <c r="J65" s="60">
        <v>0</v>
      </c>
      <c r="K65" s="60">
        <v>6719</v>
      </c>
      <c r="L65" s="60">
        <v>-6719</v>
      </c>
      <c r="M65" s="60">
        <v>0</v>
      </c>
      <c r="N65" s="60">
        <v>0</v>
      </c>
    </row>
    <row r="66" spans="1:14" ht="15" x14ac:dyDescent="0.3">
      <c r="A66" s="53" t="s">
        <v>348</v>
      </c>
      <c r="B66" s="53" t="s">
        <v>55</v>
      </c>
      <c r="C66" s="60">
        <v>4447317</v>
      </c>
      <c r="D66" s="60">
        <v>0</v>
      </c>
      <c r="E66" s="60">
        <v>0</v>
      </c>
      <c r="F66" s="60">
        <v>0</v>
      </c>
      <c r="G66" s="60">
        <v>0</v>
      </c>
      <c r="H66" s="60">
        <v>4447317</v>
      </c>
      <c r="I66" s="60">
        <v>-4447317</v>
      </c>
      <c r="J66" s="60">
        <v>0</v>
      </c>
      <c r="K66" s="60">
        <v>282560</v>
      </c>
      <c r="L66" s="60">
        <v>-282560</v>
      </c>
      <c r="M66" s="60">
        <v>0</v>
      </c>
      <c r="N66" s="60">
        <v>0</v>
      </c>
    </row>
    <row r="67" spans="1:14" ht="15" x14ac:dyDescent="0.3">
      <c r="A67" s="53" t="s">
        <v>347</v>
      </c>
      <c r="B67" s="53" t="s">
        <v>71</v>
      </c>
      <c r="C67" s="60">
        <v>147278</v>
      </c>
      <c r="D67" s="60">
        <v>-5308</v>
      </c>
      <c r="E67" s="60">
        <v>0</v>
      </c>
      <c r="F67" s="60">
        <v>0</v>
      </c>
      <c r="G67" s="60">
        <v>0</v>
      </c>
      <c r="H67" s="60">
        <v>141970</v>
      </c>
      <c r="I67" s="60">
        <v>-86745</v>
      </c>
      <c r="J67" s="60">
        <v>55225</v>
      </c>
      <c r="K67" s="60">
        <v>0</v>
      </c>
      <c r="L67" s="60">
        <v>0</v>
      </c>
      <c r="M67" s="60">
        <v>0</v>
      </c>
      <c r="N67" s="60">
        <v>55225</v>
      </c>
    </row>
    <row r="68" spans="1:14" ht="15" x14ac:dyDescent="0.3">
      <c r="A68" s="53" t="s">
        <v>347</v>
      </c>
      <c r="B68" s="53" t="s">
        <v>39</v>
      </c>
      <c r="C68" s="60">
        <v>84270</v>
      </c>
      <c r="D68" s="60">
        <v>-4572</v>
      </c>
      <c r="E68" s="60">
        <v>0</v>
      </c>
      <c r="F68" s="60">
        <v>0</v>
      </c>
      <c r="G68" s="60">
        <v>0</v>
      </c>
      <c r="H68" s="60">
        <v>79698</v>
      </c>
      <c r="I68" s="60">
        <v>-79698</v>
      </c>
      <c r="J68" s="60">
        <v>0</v>
      </c>
      <c r="K68" s="60">
        <v>0</v>
      </c>
      <c r="L68" s="60">
        <v>0</v>
      </c>
      <c r="M68" s="60">
        <v>0</v>
      </c>
      <c r="N68" s="60">
        <v>0</v>
      </c>
    </row>
    <row r="69" spans="1:14" ht="15" x14ac:dyDescent="0.3">
      <c r="A69" s="53" t="s">
        <v>347</v>
      </c>
      <c r="B69" s="53" t="s">
        <v>40</v>
      </c>
      <c r="C69" s="60">
        <v>84907</v>
      </c>
      <c r="D69" s="60">
        <v>-4919</v>
      </c>
      <c r="E69" s="60">
        <v>0</v>
      </c>
      <c r="F69" s="60">
        <v>0</v>
      </c>
      <c r="G69" s="60">
        <v>0</v>
      </c>
      <c r="H69" s="60">
        <v>79988</v>
      </c>
      <c r="I69" s="60">
        <v>-79988</v>
      </c>
      <c r="J69" s="60">
        <v>0</v>
      </c>
      <c r="K69" s="60">
        <v>0</v>
      </c>
      <c r="L69" s="60">
        <v>0</v>
      </c>
      <c r="M69" s="60">
        <v>0</v>
      </c>
      <c r="N69" s="60">
        <v>0</v>
      </c>
    </row>
    <row r="70" spans="1:14" ht="15" x14ac:dyDescent="0.3">
      <c r="A70" s="53" t="s">
        <v>347</v>
      </c>
      <c r="B70" s="53" t="s">
        <v>41</v>
      </c>
      <c r="C70" s="60">
        <v>95999</v>
      </c>
      <c r="D70" s="60">
        <v>-6191</v>
      </c>
      <c r="E70" s="60">
        <v>0</v>
      </c>
      <c r="F70" s="60">
        <v>0</v>
      </c>
      <c r="G70" s="60">
        <v>0</v>
      </c>
      <c r="H70" s="60">
        <v>89808</v>
      </c>
      <c r="I70" s="60">
        <v>-89808</v>
      </c>
      <c r="J70" s="60">
        <v>0</v>
      </c>
      <c r="K70" s="60">
        <v>0</v>
      </c>
      <c r="L70" s="60">
        <v>0</v>
      </c>
      <c r="M70" s="60">
        <v>0</v>
      </c>
      <c r="N70" s="60">
        <v>0</v>
      </c>
    </row>
    <row r="71" spans="1:14" ht="15" x14ac:dyDescent="0.3">
      <c r="A71" s="53" t="s">
        <v>347</v>
      </c>
      <c r="B71" s="53" t="s">
        <v>42</v>
      </c>
      <c r="C71" s="60">
        <v>103604</v>
      </c>
      <c r="D71" s="60">
        <v>-7869</v>
      </c>
      <c r="E71" s="60">
        <v>0</v>
      </c>
      <c r="F71" s="60">
        <v>0</v>
      </c>
      <c r="G71" s="60">
        <v>0</v>
      </c>
      <c r="H71" s="60">
        <v>95735</v>
      </c>
      <c r="I71" s="60">
        <v>-95735</v>
      </c>
      <c r="J71" s="60">
        <v>0</v>
      </c>
      <c r="K71" s="60">
        <v>0</v>
      </c>
      <c r="L71" s="60">
        <v>0</v>
      </c>
      <c r="M71" s="60">
        <v>0</v>
      </c>
      <c r="N71" s="60">
        <v>0</v>
      </c>
    </row>
    <row r="72" spans="1:14" ht="15" x14ac:dyDescent="0.3">
      <c r="A72" s="53" t="s">
        <v>347</v>
      </c>
      <c r="B72" s="53" t="s">
        <v>43</v>
      </c>
      <c r="C72" s="60">
        <v>47673</v>
      </c>
      <c r="D72" s="60">
        <v>-2388</v>
      </c>
      <c r="E72" s="60">
        <v>0</v>
      </c>
      <c r="F72" s="60">
        <v>0</v>
      </c>
      <c r="G72" s="60">
        <v>0</v>
      </c>
      <c r="H72" s="60">
        <v>45285</v>
      </c>
      <c r="I72" s="60">
        <v>-45285</v>
      </c>
      <c r="J72" s="60">
        <v>0</v>
      </c>
      <c r="K72" s="60">
        <v>0</v>
      </c>
      <c r="L72" s="60">
        <v>0</v>
      </c>
      <c r="M72" s="60">
        <v>0</v>
      </c>
      <c r="N72" s="60">
        <v>0</v>
      </c>
    </row>
    <row r="73" spans="1:14" ht="15" x14ac:dyDescent="0.3">
      <c r="A73" s="53" t="s">
        <v>347</v>
      </c>
      <c r="B73" s="53" t="s">
        <v>44</v>
      </c>
      <c r="C73" s="60">
        <v>20425</v>
      </c>
      <c r="D73" s="60">
        <v>-354</v>
      </c>
      <c r="E73" s="60">
        <v>0</v>
      </c>
      <c r="F73" s="60">
        <v>0</v>
      </c>
      <c r="G73" s="60">
        <v>0</v>
      </c>
      <c r="H73" s="60">
        <v>20071</v>
      </c>
      <c r="I73" s="60">
        <v>-20071</v>
      </c>
      <c r="J73" s="60">
        <v>0</v>
      </c>
      <c r="K73" s="60">
        <v>0</v>
      </c>
      <c r="L73" s="60">
        <v>0</v>
      </c>
      <c r="M73" s="60">
        <v>0</v>
      </c>
      <c r="N73" s="60">
        <v>0</v>
      </c>
    </row>
    <row r="74" spans="1:14" ht="15" x14ac:dyDescent="0.3">
      <c r="A74" s="53" t="s">
        <v>347</v>
      </c>
      <c r="B74" s="53" t="s">
        <v>45</v>
      </c>
      <c r="C74" s="60">
        <v>16835</v>
      </c>
      <c r="D74" s="60">
        <v>-878</v>
      </c>
      <c r="E74" s="60">
        <v>0</v>
      </c>
      <c r="F74" s="60">
        <v>0</v>
      </c>
      <c r="G74" s="60">
        <v>0</v>
      </c>
      <c r="H74" s="60">
        <v>15957</v>
      </c>
      <c r="I74" s="60">
        <v>-15957</v>
      </c>
      <c r="J74" s="60">
        <v>0</v>
      </c>
      <c r="K74" s="60">
        <v>0</v>
      </c>
      <c r="L74" s="60">
        <v>0</v>
      </c>
      <c r="M74" s="60">
        <v>0</v>
      </c>
      <c r="N74" s="60">
        <v>0</v>
      </c>
    </row>
    <row r="75" spans="1:14" ht="15" x14ac:dyDescent="0.3">
      <c r="A75" s="53" t="s">
        <v>347</v>
      </c>
      <c r="B75" s="53" t="s">
        <v>46</v>
      </c>
      <c r="C75" s="60">
        <v>16653</v>
      </c>
      <c r="D75" s="60">
        <v>-870</v>
      </c>
      <c r="E75" s="60">
        <v>0</v>
      </c>
      <c r="F75" s="60">
        <v>0</v>
      </c>
      <c r="G75" s="60">
        <v>0</v>
      </c>
      <c r="H75" s="60">
        <v>15783</v>
      </c>
      <c r="I75" s="60">
        <v>-15783</v>
      </c>
      <c r="J75" s="60">
        <v>0</v>
      </c>
      <c r="K75" s="60">
        <v>0</v>
      </c>
      <c r="L75" s="60">
        <v>0</v>
      </c>
      <c r="M75" s="60">
        <v>0</v>
      </c>
      <c r="N75" s="60">
        <v>0</v>
      </c>
    </row>
    <row r="76" spans="1:14" ht="15" x14ac:dyDescent="0.3">
      <c r="A76" s="53" t="s">
        <v>347</v>
      </c>
      <c r="B76" s="53" t="s">
        <v>47</v>
      </c>
      <c r="C76" s="60">
        <v>17334</v>
      </c>
      <c r="D76" s="60">
        <v>-809</v>
      </c>
      <c r="E76" s="60">
        <v>0</v>
      </c>
      <c r="F76" s="60">
        <v>0</v>
      </c>
      <c r="G76" s="60">
        <v>0</v>
      </c>
      <c r="H76" s="60">
        <v>16525</v>
      </c>
      <c r="I76" s="60">
        <v>-16525</v>
      </c>
      <c r="J76" s="60">
        <v>0</v>
      </c>
      <c r="K76" s="60">
        <v>0</v>
      </c>
      <c r="L76" s="60">
        <v>0</v>
      </c>
      <c r="M76" s="60">
        <v>0</v>
      </c>
      <c r="N76" s="60">
        <v>0</v>
      </c>
    </row>
    <row r="77" spans="1:14" ht="15" x14ac:dyDescent="0.3">
      <c r="A77" s="53" t="s">
        <v>347</v>
      </c>
      <c r="B77" s="53" t="s">
        <v>48</v>
      </c>
      <c r="C77" s="60">
        <v>17134</v>
      </c>
      <c r="D77" s="60">
        <v>-661</v>
      </c>
      <c r="E77" s="60">
        <v>0</v>
      </c>
      <c r="F77" s="60">
        <v>0</v>
      </c>
      <c r="G77" s="60">
        <v>0</v>
      </c>
      <c r="H77" s="60">
        <v>16473</v>
      </c>
      <c r="I77" s="60">
        <v>-16473</v>
      </c>
      <c r="J77" s="60">
        <v>0</v>
      </c>
      <c r="K77" s="60">
        <v>0</v>
      </c>
      <c r="L77" s="60">
        <v>0</v>
      </c>
      <c r="M77" s="60">
        <v>0</v>
      </c>
      <c r="N77" s="60">
        <v>0</v>
      </c>
    </row>
    <row r="78" spans="1:14" ht="15" x14ac:dyDescent="0.3">
      <c r="A78" s="53" t="s">
        <v>396</v>
      </c>
      <c r="B78" s="53" t="s">
        <v>48</v>
      </c>
      <c r="C78" s="60">
        <v>337813</v>
      </c>
      <c r="D78" s="60">
        <v>0</v>
      </c>
      <c r="E78" s="60">
        <v>0</v>
      </c>
      <c r="F78" s="60">
        <v>0</v>
      </c>
      <c r="G78" s="60">
        <v>0</v>
      </c>
      <c r="H78" s="60">
        <v>337813</v>
      </c>
      <c r="I78" s="60">
        <v>-337813</v>
      </c>
      <c r="J78" s="60">
        <v>0</v>
      </c>
      <c r="K78" s="60">
        <v>0</v>
      </c>
      <c r="L78" s="60">
        <v>0</v>
      </c>
      <c r="M78" s="60">
        <v>0</v>
      </c>
      <c r="N78" s="60">
        <v>0</v>
      </c>
    </row>
    <row r="79" spans="1:14" ht="15" x14ac:dyDescent="0.3">
      <c r="A79" s="53" t="s">
        <v>397</v>
      </c>
      <c r="B79" s="53" t="s">
        <v>47</v>
      </c>
      <c r="C79" s="60">
        <v>359825</v>
      </c>
      <c r="D79" s="60">
        <v>0</v>
      </c>
      <c r="E79" s="60">
        <v>0</v>
      </c>
      <c r="F79" s="60">
        <v>0</v>
      </c>
      <c r="G79" s="60">
        <v>0</v>
      </c>
      <c r="H79" s="60">
        <v>359825</v>
      </c>
      <c r="I79" s="60">
        <v>-359825</v>
      </c>
      <c r="J79" s="60">
        <v>0</v>
      </c>
      <c r="K79" s="60">
        <v>0</v>
      </c>
      <c r="L79" s="60">
        <v>0</v>
      </c>
      <c r="M79" s="60">
        <v>0</v>
      </c>
      <c r="N79" s="60">
        <v>0</v>
      </c>
    </row>
    <row r="80" spans="1:14" ht="15" x14ac:dyDescent="0.3">
      <c r="A80" s="53" t="s">
        <v>398</v>
      </c>
      <c r="B80" s="53" t="s">
        <v>71</v>
      </c>
      <c r="C80" s="60">
        <v>713298</v>
      </c>
      <c r="D80" s="60">
        <v>0</v>
      </c>
      <c r="E80" s="60">
        <v>0</v>
      </c>
      <c r="F80" s="60">
        <v>0</v>
      </c>
      <c r="G80" s="60">
        <v>0</v>
      </c>
      <c r="H80" s="60">
        <v>713298</v>
      </c>
      <c r="I80" s="60">
        <v>-713298</v>
      </c>
      <c r="J80" s="60">
        <v>0</v>
      </c>
      <c r="K80" s="60">
        <v>0</v>
      </c>
      <c r="L80" s="60">
        <v>0</v>
      </c>
      <c r="M80" s="60">
        <v>0</v>
      </c>
      <c r="N80" s="60">
        <v>0</v>
      </c>
    </row>
    <row r="81" spans="1:14" ht="15" x14ac:dyDescent="0.3">
      <c r="A81" s="53" t="s">
        <v>398</v>
      </c>
      <c r="B81" s="53" t="s">
        <v>39</v>
      </c>
      <c r="C81" s="60">
        <v>543779</v>
      </c>
      <c r="D81" s="60">
        <v>0</v>
      </c>
      <c r="E81" s="60">
        <v>0</v>
      </c>
      <c r="F81" s="60">
        <v>0</v>
      </c>
      <c r="G81" s="60">
        <v>0</v>
      </c>
      <c r="H81" s="60">
        <v>543779</v>
      </c>
      <c r="I81" s="60">
        <v>-543779</v>
      </c>
      <c r="J81" s="60">
        <v>0</v>
      </c>
      <c r="K81" s="60">
        <v>0</v>
      </c>
      <c r="L81" s="60">
        <v>0</v>
      </c>
      <c r="M81" s="60">
        <v>0</v>
      </c>
      <c r="N81" s="60">
        <v>0</v>
      </c>
    </row>
    <row r="82" spans="1:14" ht="15" x14ac:dyDescent="0.3">
      <c r="A82" s="53" t="s">
        <v>398</v>
      </c>
      <c r="B82" s="53" t="s">
        <v>40</v>
      </c>
      <c r="C82" s="60">
        <v>631179</v>
      </c>
      <c r="D82" s="60">
        <v>0</v>
      </c>
      <c r="E82" s="60">
        <v>0</v>
      </c>
      <c r="F82" s="60">
        <v>0</v>
      </c>
      <c r="G82" s="60">
        <v>0</v>
      </c>
      <c r="H82" s="60">
        <v>631179</v>
      </c>
      <c r="I82" s="60">
        <v>-631179</v>
      </c>
      <c r="J82" s="60">
        <v>0</v>
      </c>
      <c r="K82" s="60">
        <v>0</v>
      </c>
      <c r="L82" s="60">
        <v>0</v>
      </c>
      <c r="M82" s="60">
        <v>0</v>
      </c>
      <c r="N82" s="60">
        <v>0</v>
      </c>
    </row>
    <row r="83" spans="1:14" ht="15" x14ac:dyDescent="0.3">
      <c r="A83" s="53" t="s">
        <v>398</v>
      </c>
      <c r="B83" s="53" t="s">
        <v>41</v>
      </c>
      <c r="C83" s="60">
        <v>670349</v>
      </c>
      <c r="D83" s="60">
        <v>0</v>
      </c>
      <c r="E83" s="60">
        <v>0</v>
      </c>
      <c r="F83" s="60">
        <v>0</v>
      </c>
      <c r="G83" s="60">
        <v>0</v>
      </c>
      <c r="H83" s="60">
        <v>670349</v>
      </c>
      <c r="I83" s="60">
        <v>-670349</v>
      </c>
      <c r="J83" s="60">
        <v>0</v>
      </c>
      <c r="K83" s="60">
        <v>0</v>
      </c>
      <c r="L83" s="60">
        <v>0</v>
      </c>
      <c r="M83" s="60">
        <v>0</v>
      </c>
      <c r="N83" s="60">
        <v>0</v>
      </c>
    </row>
    <row r="84" spans="1:14" ht="15" x14ac:dyDescent="0.3">
      <c r="A84" s="53" t="s">
        <v>398</v>
      </c>
      <c r="B84" s="53" t="s">
        <v>42</v>
      </c>
      <c r="C84" s="60">
        <v>767662</v>
      </c>
      <c r="D84" s="60">
        <v>0</v>
      </c>
      <c r="E84" s="60">
        <v>0</v>
      </c>
      <c r="F84" s="60">
        <v>0</v>
      </c>
      <c r="G84" s="60">
        <v>0</v>
      </c>
      <c r="H84" s="60">
        <v>767662</v>
      </c>
      <c r="I84" s="60">
        <v>-767662</v>
      </c>
      <c r="J84" s="60">
        <v>0</v>
      </c>
      <c r="K84" s="60">
        <v>0</v>
      </c>
      <c r="L84" s="60">
        <v>0</v>
      </c>
      <c r="M84" s="60">
        <v>0</v>
      </c>
      <c r="N84" s="60">
        <v>0</v>
      </c>
    </row>
    <row r="85" spans="1:14" ht="15" x14ac:dyDescent="0.3">
      <c r="A85" s="53" t="s">
        <v>398</v>
      </c>
      <c r="B85" s="53" t="s">
        <v>43</v>
      </c>
      <c r="C85" s="60">
        <v>608266</v>
      </c>
      <c r="D85" s="60">
        <v>0</v>
      </c>
      <c r="E85" s="60">
        <v>0</v>
      </c>
      <c r="F85" s="60">
        <v>0</v>
      </c>
      <c r="G85" s="60">
        <v>0</v>
      </c>
      <c r="H85" s="60">
        <v>608266</v>
      </c>
      <c r="I85" s="60">
        <v>-608266</v>
      </c>
      <c r="J85" s="60">
        <v>0</v>
      </c>
      <c r="K85" s="60">
        <v>0</v>
      </c>
      <c r="L85" s="60">
        <v>0</v>
      </c>
      <c r="M85" s="60">
        <v>0</v>
      </c>
      <c r="N85" s="60">
        <v>0</v>
      </c>
    </row>
    <row r="86" spans="1:14" ht="15" x14ac:dyDescent="0.3">
      <c r="A86" s="53" t="s">
        <v>398</v>
      </c>
      <c r="B86" s="53" t="s">
        <v>44</v>
      </c>
      <c r="C86" s="60">
        <v>520883</v>
      </c>
      <c r="D86" s="60">
        <v>0</v>
      </c>
      <c r="E86" s="60">
        <v>0</v>
      </c>
      <c r="F86" s="60">
        <v>0</v>
      </c>
      <c r="G86" s="60">
        <v>0</v>
      </c>
      <c r="H86" s="60">
        <v>520883</v>
      </c>
      <c r="I86" s="60">
        <v>-520883</v>
      </c>
      <c r="J86" s="60">
        <v>0</v>
      </c>
      <c r="K86" s="60">
        <v>0</v>
      </c>
      <c r="L86" s="60">
        <v>0</v>
      </c>
      <c r="M86" s="60">
        <v>0</v>
      </c>
      <c r="N86" s="60">
        <v>0</v>
      </c>
    </row>
    <row r="87" spans="1:14" ht="15" x14ac:dyDescent="0.3">
      <c r="A87" s="53" t="s">
        <v>398</v>
      </c>
      <c r="B87" s="53" t="s">
        <v>45</v>
      </c>
      <c r="C87" s="60">
        <v>428683</v>
      </c>
      <c r="D87" s="60">
        <v>0</v>
      </c>
      <c r="E87" s="60">
        <v>0</v>
      </c>
      <c r="F87" s="60">
        <v>0</v>
      </c>
      <c r="G87" s="60">
        <v>0</v>
      </c>
      <c r="H87" s="60">
        <v>428683</v>
      </c>
      <c r="I87" s="60">
        <v>-428683</v>
      </c>
      <c r="J87" s="60">
        <v>0</v>
      </c>
      <c r="K87" s="60">
        <v>0</v>
      </c>
      <c r="L87" s="60">
        <v>0</v>
      </c>
      <c r="M87" s="60">
        <v>0</v>
      </c>
      <c r="N87" s="60">
        <v>0</v>
      </c>
    </row>
    <row r="88" spans="1:14" ht="15" x14ac:dyDescent="0.3">
      <c r="A88" s="53" t="s">
        <v>398</v>
      </c>
      <c r="B88" s="53" t="s">
        <v>46</v>
      </c>
      <c r="C88" s="60">
        <v>465471</v>
      </c>
      <c r="D88" s="60">
        <v>0</v>
      </c>
      <c r="E88" s="60">
        <v>0</v>
      </c>
      <c r="F88" s="60">
        <v>0</v>
      </c>
      <c r="G88" s="60">
        <v>0</v>
      </c>
      <c r="H88" s="60">
        <v>465471</v>
      </c>
      <c r="I88" s="60">
        <v>-465471</v>
      </c>
      <c r="J88" s="60">
        <v>0</v>
      </c>
      <c r="K88" s="60">
        <v>0</v>
      </c>
      <c r="L88" s="60">
        <v>0</v>
      </c>
      <c r="M88" s="60">
        <v>0</v>
      </c>
      <c r="N88" s="60">
        <v>0</v>
      </c>
    </row>
    <row r="89" spans="1:14" ht="15" x14ac:dyDescent="0.3">
      <c r="A89" s="53" t="s">
        <v>346</v>
      </c>
      <c r="B89" s="53" t="s">
        <v>48</v>
      </c>
      <c r="C89" s="60">
        <v>59447</v>
      </c>
      <c r="D89" s="60">
        <v>0</v>
      </c>
      <c r="E89" s="60">
        <v>0</v>
      </c>
      <c r="F89" s="60">
        <v>0</v>
      </c>
      <c r="G89" s="60">
        <v>0</v>
      </c>
      <c r="H89" s="60">
        <v>59447</v>
      </c>
      <c r="I89" s="60">
        <v>-59447</v>
      </c>
      <c r="J89" s="60">
        <v>0</v>
      </c>
      <c r="K89" s="60">
        <v>0</v>
      </c>
      <c r="L89" s="60">
        <v>0</v>
      </c>
      <c r="M89" s="60">
        <v>0</v>
      </c>
      <c r="N89" s="60">
        <v>0</v>
      </c>
    </row>
    <row r="90" spans="1:14" ht="15" x14ac:dyDescent="0.3">
      <c r="A90" s="53" t="s">
        <v>345</v>
      </c>
      <c r="B90" s="53" t="s">
        <v>71</v>
      </c>
      <c r="C90" s="60">
        <v>738982</v>
      </c>
      <c r="D90" s="60">
        <v>0</v>
      </c>
      <c r="E90" s="60">
        <v>0</v>
      </c>
      <c r="F90" s="60">
        <v>0</v>
      </c>
      <c r="G90" s="60">
        <v>0</v>
      </c>
      <c r="H90" s="60">
        <v>738982</v>
      </c>
      <c r="I90" s="60">
        <v>-738982</v>
      </c>
      <c r="J90" s="60">
        <v>0</v>
      </c>
      <c r="K90" s="60">
        <v>0</v>
      </c>
      <c r="L90" s="60">
        <v>0</v>
      </c>
      <c r="M90" s="60">
        <v>0</v>
      </c>
      <c r="N90" s="60">
        <v>0</v>
      </c>
    </row>
    <row r="91" spans="1:14" ht="15" x14ac:dyDescent="0.3">
      <c r="A91" s="53" t="s">
        <v>345</v>
      </c>
      <c r="B91" s="53" t="s">
        <v>39</v>
      </c>
      <c r="C91" s="60">
        <v>521888</v>
      </c>
      <c r="D91" s="60">
        <v>0</v>
      </c>
      <c r="E91" s="60">
        <v>0</v>
      </c>
      <c r="F91" s="60">
        <v>0</v>
      </c>
      <c r="G91" s="60">
        <v>0</v>
      </c>
      <c r="H91" s="60">
        <v>521888</v>
      </c>
      <c r="I91" s="60">
        <v>-521888</v>
      </c>
      <c r="J91" s="60">
        <v>0</v>
      </c>
      <c r="K91" s="60">
        <v>0</v>
      </c>
      <c r="L91" s="60">
        <v>0</v>
      </c>
      <c r="M91" s="60">
        <v>0</v>
      </c>
      <c r="N91" s="60">
        <v>0</v>
      </c>
    </row>
    <row r="92" spans="1:14" ht="15" x14ac:dyDescent="0.3">
      <c r="A92" s="53" t="s">
        <v>345</v>
      </c>
      <c r="B92" s="53" t="s">
        <v>40</v>
      </c>
      <c r="C92" s="60">
        <v>303687</v>
      </c>
      <c r="D92" s="60">
        <v>0</v>
      </c>
      <c r="E92" s="60">
        <v>0</v>
      </c>
      <c r="F92" s="60">
        <v>0</v>
      </c>
      <c r="G92" s="60">
        <v>0</v>
      </c>
      <c r="H92" s="60">
        <v>303687</v>
      </c>
      <c r="I92" s="60">
        <v>-303687</v>
      </c>
      <c r="J92" s="60">
        <v>0</v>
      </c>
      <c r="K92" s="60">
        <v>0</v>
      </c>
      <c r="L92" s="60">
        <v>0</v>
      </c>
      <c r="M92" s="60">
        <v>0</v>
      </c>
      <c r="N92" s="60">
        <v>0</v>
      </c>
    </row>
    <row r="93" spans="1:14" ht="15" x14ac:dyDescent="0.3">
      <c r="A93" s="53" t="s">
        <v>345</v>
      </c>
      <c r="B93" s="53" t="s">
        <v>41</v>
      </c>
      <c r="C93" s="60">
        <v>282236</v>
      </c>
      <c r="D93" s="60">
        <v>0</v>
      </c>
      <c r="E93" s="60">
        <v>0</v>
      </c>
      <c r="F93" s="60">
        <v>0</v>
      </c>
      <c r="G93" s="60">
        <v>0</v>
      </c>
      <c r="H93" s="60">
        <v>282236</v>
      </c>
      <c r="I93" s="60">
        <v>-282236</v>
      </c>
      <c r="J93" s="60">
        <v>0</v>
      </c>
      <c r="K93" s="60">
        <v>0</v>
      </c>
      <c r="L93" s="60">
        <v>0</v>
      </c>
      <c r="M93" s="60">
        <v>0</v>
      </c>
      <c r="N93" s="60">
        <v>0</v>
      </c>
    </row>
    <row r="94" spans="1:14" ht="15" x14ac:dyDescent="0.3">
      <c r="A94" s="53" t="s">
        <v>345</v>
      </c>
      <c r="B94" s="53" t="s">
        <v>42</v>
      </c>
      <c r="C94" s="60">
        <v>234687</v>
      </c>
      <c r="D94" s="60">
        <v>0</v>
      </c>
      <c r="E94" s="60">
        <v>0</v>
      </c>
      <c r="F94" s="60">
        <v>0</v>
      </c>
      <c r="G94" s="60">
        <v>0</v>
      </c>
      <c r="H94" s="60">
        <v>234687</v>
      </c>
      <c r="I94" s="60">
        <v>-234687</v>
      </c>
      <c r="J94" s="60">
        <v>0</v>
      </c>
      <c r="K94" s="60">
        <v>0</v>
      </c>
      <c r="L94" s="60">
        <v>0</v>
      </c>
      <c r="M94" s="60">
        <v>0</v>
      </c>
      <c r="N94" s="60">
        <v>0</v>
      </c>
    </row>
    <row r="95" spans="1:14" ht="15" x14ac:dyDescent="0.3">
      <c r="A95" s="53" t="s">
        <v>345</v>
      </c>
      <c r="B95" s="53" t="s">
        <v>43</v>
      </c>
      <c r="C95" s="60">
        <v>148442</v>
      </c>
      <c r="D95" s="60">
        <v>0</v>
      </c>
      <c r="E95" s="60">
        <v>0</v>
      </c>
      <c r="F95" s="60">
        <v>0</v>
      </c>
      <c r="G95" s="60">
        <v>0</v>
      </c>
      <c r="H95" s="60">
        <v>148442</v>
      </c>
      <c r="I95" s="60">
        <v>-148442</v>
      </c>
      <c r="J95" s="60">
        <v>0</v>
      </c>
      <c r="K95" s="60">
        <v>0</v>
      </c>
      <c r="L95" s="60">
        <v>0</v>
      </c>
      <c r="M95" s="60">
        <v>0</v>
      </c>
      <c r="N95" s="60">
        <v>0</v>
      </c>
    </row>
    <row r="96" spans="1:14" ht="15" x14ac:dyDescent="0.3">
      <c r="A96" s="53" t="s">
        <v>345</v>
      </c>
      <c r="B96" s="53" t="s">
        <v>44</v>
      </c>
      <c r="C96" s="60">
        <v>151470</v>
      </c>
      <c r="D96" s="60">
        <v>0</v>
      </c>
      <c r="E96" s="60">
        <v>0</v>
      </c>
      <c r="F96" s="60">
        <v>0</v>
      </c>
      <c r="G96" s="60">
        <v>0</v>
      </c>
      <c r="H96" s="60">
        <v>151470</v>
      </c>
      <c r="I96" s="60">
        <v>-151470</v>
      </c>
      <c r="J96" s="60">
        <v>0</v>
      </c>
      <c r="K96" s="60">
        <v>0</v>
      </c>
      <c r="L96" s="60">
        <v>0</v>
      </c>
      <c r="M96" s="60">
        <v>0</v>
      </c>
      <c r="N96" s="60">
        <v>0</v>
      </c>
    </row>
    <row r="97" spans="1:14" ht="15" x14ac:dyDescent="0.3">
      <c r="A97" s="53" t="s">
        <v>345</v>
      </c>
      <c r="B97" s="53" t="s">
        <v>45</v>
      </c>
      <c r="C97" s="60">
        <v>177070</v>
      </c>
      <c r="D97" s="60">
        <v>0</v>
      </c>
      <c r="E97" s="60">
        <v>0</v>
      </c>
      <c r="F97" s="60">
        <v>0</v>
      </c>
      <c r="G97" s="60">
        <v>0</v>
      </c>
      <c r="H97" s="60">
        <v>177070</v>
      </c>
      <c r="I97" s="60">
        <v>-177070</v>
      </c>
      <c r="J97" s="60">
        <v>0</v>
      </c>
      <c r="K97" s="60">
        <v>0</v>
      </c>
      <c r="L97" s="60">
        <v>0</v>
      </c>
      <c r="M97" s="60">
        <v>0</v>
      </c>
      <c r="N97" s="60">
        <v>0</v>
      </c>
    </row>
    <row r="98" spans="1:14" ht="15" x14ac:dyDescent="0.3">
      <c r="A98" s="53" t="s">
        <v>345</v>
      </c>
      <c r="B98" s="53" t="s">
        <v>46</v>
      </c>
      <c r="C98" s="60">
        <v>25065</v>
      </c>
      <c r="D98" s="60">
        <v>0</v>
      </c>
      <c r="E98" s="60">
        <v>0</v>
      </c>
      <c r="F98" s="60">
        <v>0</v>
      </c>
      <c r="G98" s="60">
        <v>0</v>
      </c>
      <c r="H98" s="60">
        <v>25065</v>
      </c>
      <c r="I98" s="60">
        <v>-25065</v>
      </c>
      <c r="J98" s="60">
        <v>0</v>
      </c>
      <c r="K98" s="60">
        <v>0</v>
      </c>
      <c r="L98" s="60">
        <v>0</v>
      </c>
      <c r="M98" s="60">
        <v>0</v>
      </c>
      <c r="N98" s="60">
        <v>0</v>
      </c>
    </row>
    <row r="99" spans="1:14" ht="15" x14ac:dyDescent="0.3">
      <c r="A99" s="53" t="s">
        <v>345</v>
      </c>
      <c r="B99" s="53" t="s">
        <v>47</v>
      </c>
      <c r="C99" s="60">
        <v>130582</v>
      </c>
      <c r="D99" s="60">
        <v>0</v>
      </c>
      <c r="E99" s="60">
        <v>0</v>
      </c>
      <c r="F99" s="60">
        <v>0</v>
      </c>
      <c r="G99" s="60">
        <v>0</v>
      </c>
      <c r="H99" s="60">
        <v>130582</v>
      </c>
      <c r="I99" s="60">
        <v>-130582</v>
      </c>
      <c r="J99" s="60">
        <v>0</v>
      </c>
      <c r="K99" s="60">
        <v>0</v>
      </c>
      <c r="L99" s="60">
        <v>0</v>
      </c>
      <c r="M99" s="60">
        <v>0</v>
      </c>
      <c r="N99" s="60">
        <v>0</v>
      </c>
    </row>
    <row r="100" spans="1:14" ht="15" x14ac:dyDescent="0.3">
      <c r="A100" s="53" t="s">
        <v>344</v>
      </c>
      <c r="B100" s="53" t="s">
        <v>68</v>
      </c>
      <c r="C100" s="60">
        <v>331143</v>
      </c>
      <c r="D100" s="60">
        <v>-10000</v>
      </c>
      <c r="E100" s="60">
        <v>0</v>
      </c>
      <c r="F100" s="60">
        <v>0</v>
      </c>
      <c r="G100" s="60">
        <v>0</v>
      </c>
      <c r="H100" s="60">
        <v>321143</v>
      </c>
      <c r="I100" s="60">
        <v>-121251</v>
      </c>
      <c r="J100" s="60">
        <v>199892</v>
      </c>
      <c r="K100" s="60">
        <v>0</v>
      </c>
      <c r="L100" s="60">
        <v>0</v>
      </c>
      <c r="M100" s="60">
        <v>0</v>
      </c>
      <c r="N100" s="60">
        <v>199892</v>
      </c>
    </row>
    <row r="101" spans="1:14" ht="15" x14ac:dyDescent="0.3">
      <c r="A101" s="53" t="s">
        <v>344</v>
      </c>
      <c r="B101" s="53" t="s">
        <v>69</v>
      </c>
      <c r="C101" s="60">
        <v>510065</v>
      </c>
      <c r="D101" s="60">
        <v>-119529</v>
      </c>
      <c r="E101" s="60">
        <v>0</v>
      </c>
      <c r="F101" s="60">
        <v>0</v>
      </c>
      <c r="G101" s="60">
        <v>0</v>
      </c>
      <c r="H101" s="60">
        <v>390536</v>
      </c>
      <c r="I101" s="60">
        <v>-241191</v>
      </c>
      <c r="J101" s="60">
        <v>149345</v>
      </c>
      <c r="K101" s="60">
        <v>0</v>
      </c>
      <c r="L101" s="60">
        <v>0</v>
      </c>
      <c r="M101" s="60">
        <v>0</v>
      </c>
      <c r="N101" s="60">
        <v>149345</v>
      </c>
    </row>
    <row r="102" spans="1:14" ht="15" x14ac:dyDescent="0.3">
      <c r="A102" s="53" t="s">
        <v>344</v>
      </c>
      <c r="B102" s="53" t="s">
        <v>70</v>
      </c>
      <c r="C102" s="60">
        <v>536777</v>
      </c>
      <c r="D102" s="60">
        <v>0</v>
      </c>
      <c r="E102" s="60">
        <v>0</v>
      </c>
      <c r="F102" s="60">
        <v>0</v>
      </c>
      <c r="G102" s="60">
        <v>0</v>
      </c>
      <c r="H102" s="60">
        <v>536777</v>
      </c>
      <c r="I102" s="60">
        <v>-237059</v>
      </c>
      <c r="J102" s="60">
        <v>299718</v>
      </c>
      <c r="K102" s="60">
        <v>0</v>
      </c>
      <c r="L102" s="60">
        <v>0</v>
      </c>
      <c r="M102" s="60">
        <v>0</v>
      </c>
      <c r="N102" s="60">
        <v>299718</v>
      </c>
    </row>
    <row r="103" spans="1:14" ht="15" x14ac:dyDescent="0.3">
      <c r="A103" s="53" t="s">
        <v>344</v>
      </c>
      <c r="B103" s="53" t="s">
        <v>71</v>
      </c>
      <c r="C103" s="60">
        <v>5089165</v>
      </c>
      <c r="D103" s="60">
        <v>-1864365</v>
      </c>
      <c r="E103" s="60">
        <v>0</v>
      </c>
      <c r="F103" s="60">
        <v>0</v>
      </c>
      <c r="G103" s="60">
        <v>0</v>
      </c>
      <c r="H103" s="60">
        <v>3224800</v>
      </c>
      <c r="I103" s="60">
        <v>-2793676</v>
      </c>
      <c r="J103" s="60">
        <v>431124</v>
      </c>
      <c r="K103" s="60">
        <v>0</v>
      </c>
      <c r="L103" s="60">
        <v>0</v>
      </c>
      <c r="M103" s="60">
        <v>0</v>
      </c>
      <c r="N103" s="60">
        <v>431124</v>
      </c>
    </row>
    <row r="104" spans="1:14" ht="15" x14ac:dyDescent="0.3">
      <c r="A104" s="53" t="s">
        <v>344</v>
      </c>
      <c r="B104" s="53" t="s">
        <v>39</v>
      </c>
      <c r="C104" s="60">
        <v>16823236</v>
      </c>
      <c r="D104" s="60">
        <v>-11301204</v>
      </c>
      <c r="E104" s="60">
        <v>0</v>
      </c>
      <c r="F104" s="60">
        <v>0</v>
      </c>
      <c r="G104" s="60">
        <v>0</v>
      </c>
      <c r="H104" s="60">
        <v>5522032</v>
      </c>
      <c r="I104" s="60">
        <v>-4696717</v>
      </c>
      <c r="J104" s="60">
        <v>825315</v>
      </c>
      <c r="K104" s="60">
        <v>0</v>
      </c>
      <c r="L104" s="60">
        <v>0</v>
      </c>
      <c r="M104" s="60">
        <v>0</v>
      </c>
      <c r="N104" s="60">
        <v>825315</v>
      </c>
    </row>
    <row r="105" spans="1:14" ht="15" x14ac:dyDescent="0.3">
      <c r="A105" s="53" t="s">
        <v>344</v>
      </c>
      <c r="B105" s="53" t="s">
        <v>40</v>
      </c>
      <c r="C105" s="60">
        <v>21490595</v>
      </c>
      <c r="D105" s="60">
        <v>-14195739</v>
      </c>
      <c r="E105" s="60">
        <v>0</v>
      </c>
      <c r="F105" s="60">
        <v>0</v>
      </c>
      <c r="G105" s="60">
        <v>0</v>
      </c>
      <c r="H105" s="60">
        <v>7294856</v>
      </c>
      <c r="I105" s="60">
        <v>-6709311</v>
      </c>
      <c r="J105" s="60">
        <v>585545</v>
      </c>
      <c r="K105" s="60">
        <v>1598277</v>
      </c>
      <c r="L105" s="60">
        <v>0</v>
      </c>
      <c r="M105" s="60">
        <v>1598277</v>
      </c>
      <c r="N105" s="60">
        <v>-1012732</v>
      </c>
    </row>
    <row r="106" spans="1:14" ht="15" x14ac:dyDescent="0.3">
      <c r="A106" s="53" t="s">
        <v>344</v>
      </c>
      <c r="B106" s="53" t="s">
        <v>41</v>
      </c>
      <c r="C106" s="60">
        <v>29214710</v>
      </c>
      <c r="D106" s="60">
        <v>-20192611</v>
      </c>
      <c r="E106" s="60">
        <v>0</v>
      </c>
      <c r="F106" s="60">
        <v>0</v>
      </c>
      <c r="G106" s="60">
        <v>0</v>
      </c>
      <c r="H106" s="60">
        <v>9022099</v>
      </c>
      <c r="I106" s="60">
        <v>-8333024</v>
      </c>
      <c r="J106" s="60">
        <v>689075</v>
      </c>
      <c r="K106" s="60">
        <v>1993995</v>
      </c>
      <c r="L106" s="60">
        <v>0</v>
      </c>
      <c r="M106" s="60">
        <v>1993995</v>
      </c>
      <c r="N106" s="60">
        <v>-1304920</v>
      </c>
    </row>
    <row r="107" spans="1:14" ht="15" x14ac:dyDescent="0.3">
      <c r="A107" s="53" t="s">
        <v>344</v>
      </c>
      <c r="B107" s="53" t="s">
        <v>42</v>
      </c>
      <c r="C107" s="60">
        <v>25861614</v>
      </c>
      <c r="D107" s="60">
        <v>-18880506</v>
      </c>
      <c r="E107" s="60">
        <v>0</v>
      </c>
      <c r="F107" s="60">
        <v>0</v>
      </c>
      <c r="G107" s="60">
        <v>0</v>
      </c>
      <c r="H107" s="60">
        <v>6981108</v>
      </c>
      <c r="I107" s="60">
        <v>-5991522</v>
      </c>
      <c r="J107" s="60">
        <v>989586</v>
      </c>
      <c r="K107" s="60">
        <v>0</v>
      </c>
      <c r="L107" s="60">
        <v>0</v>
      </c>
      <c r="M107" s="60">
        <v>0</v>
      </c>
      <c r="N107" s="60">
        <v>989586</v>
      </c>
    </row>
    <row r="108" spans="1:14" ht="15" x14ac:dyDescent="0.3">
      <c r="A108" s="53" t="s">
        <v>344</v>
      </c>
      <c r="B108" s="53" t="s">
        <v>43</v>
      </c>
      <c r="C108" s="60">
        <v>18174399</v>
      </c>
      <c r="D108" s="60">
        <v>-13925899</v>
      </c>
      <c r="E108" s="60">
        <v>0</v>
      </c>
      <c r="F108" s="60">
        <v>0</v>
      </c>
      <c r="G108" s="60">
        <v>0</v>
      </c>
      <c r="H108" s="60">
        <v>4248500</v>
      </c>
      <c r="I108" s="60">
        <v>-3796742</v>
      </c>
      <c r="J108" s="60">
        <v>451758</v>
      </c>
      <c r="K108" s="60">
        <v>0</v>
      </c>
      <c r="L108" s="60">
        <v>0</v>
      </c>
      <c r="M108" s="60">
        <v>0</v>
      </c>
      <c r="N108" s="60">
        <v>451758</v>
      </c>
    </row>
    <row r="109" spans="1:14" ht="15" x14ac:dyDescent="0.3">
      <c r="A109" s="53" t="s">
        <v>344</v>
      </c>
      <c r="B109" s="53" t="s">
        <v>44</v>
      </c>
      <c r="C109" s="60">
        <v>20403643</v>
      </c>
      <c r="D109" s="60">
        <v>-14616191</v>
      </c>
      <c r="E109" s="60">
        <v>0</v>
      </c>
      <c r="F109" s="60">
        <v>0</v>
      </c>
      <c r="G109" s="60">
        <v>0</v>
      </c>
      <c r="H109" s="60">
        <v>5787452</v>
      </c>
      <c r="I109" s="60">
        <v>-5787452</v>
      </c>
      <c r="J109" s="60">
        <v>0</v>
      </c>
      <c r="K109" s="60">
        <v>0</v>
      </c>
      <c r="L109" s="60">
        <v>0</v>
      </c>
      <c r="M109" s="60">
        <v>0</v>
      </c>
      <c r="N109" s="60">
        <v>0</v>
      </c>
    </row>
    <row r="110" spans="1:14" ht="15" x14ac:dyDescent="0.3">
      <c r="A110" s="53" t="s">
        <v>344</v>
      </c>
      <c r="B110" s="53" t="s">
        <v>45</v>
      </c>
      <c r="C110" s="60">
        <v>19628117</v>
      </c>
      <c r="D110" s="60">
        <v>-14082003</v>
      </c>
      <c r="E110" s="60">
        <v>0</v>
      </c>
      <c r="F110" s="60">
        <v>0</v>
      </c>
      <c r="G110" s="60">
        <v>0</v>
      </c>
      <c r="H110" s="60">
        <v>5546114</v>
      </c>
      <c r="I110" s="60">
        <v>-5546114</v>
      </c>
      <c r="J110" s="60">
        <v>0</v>
      </c>
      <c r="K110" s="60">
        <v>0</v>
      </c>
      <c r="L110" s="60">
        <v>0</v>
      </c>
      <c r="M110" s="60">
        <v>0</v>
      </c>
      <c r="N110" s="60">
        <v>0</v>
      </c>
    </row>
    <row r="111" spans="1:14" ht="15" x14ac:dyDescent="0.3">
      <c r="A111" s="53" t="s">
        <v>344</v>
      </c>
      <c r="B111" s="53" t="s">
        <v>46</v>
      </c>
      <c r="C111" s="60">
        <v>19981734</v>
      </c>
      <c r="D111" s="60">
        <v>-14199532</v>
      </c>
      <c r="E111" s="60">
        <v>0</v>
      </c>
      <c r="F111" s="60">
        <v>0</v>
      </c>
      <c r="G111" s="60">
        <v>0</v>
      </c>
      <c r="H111" s="60">
        <v>5782202</v>
      </c>
      <c r="I111" s="60">
        <v>-5782202</v>
      </c>
      <c r="J111" s="60">
        <v>0</v>
      </c>
      <c r="K111" s="60">
        <v>0</v>
      </c>
      <c r="L111" s="60">
        <v>0</v>
      </c>
      <c r="M111" s="60">
        <v>0</v>
      </c>
      <c r="N111" s="60">
        <v>0</v>
      </c>
    </row>
    <row r="112" spans="1:14" ht="15" x14ac:dyDescent="0.3">
      <c r="A112" s="53" t="s">
        <v>344</v>
      </c>
      <c r="B112" s="53" t="s">
        <v>47</v>
      </c>
      <c r="C112" s="60">
        <v>21772841</v>
      </c>
      <c r="D112" s="60">
        <v>-14884156</v>
      </c>
      <c r="E112" s="60">
        <v>0</v>
      </c>
      <c r="F112" s="60">
        <v>0</v>
      </c>
      <c r="G112" s="60">
        <v>0</v>
      </c>
      <c r="H112" s="60">
        <v>6888685</v>
      </c>
      <c r="I112" s="60">
        <v>-6888685</v>
      </c>
      <c r="J112" s="60">
        <v>0</v>
      </c>
      <c r="K112" s="60">
        <v>858809</v>
      </c>
      <c r="L112" s="60">
        <v>-858809</v>
      </c>
      <c r="M112" s="60">
        <v>0</v>
      </c>
      <c r="N112" s="60">
        <v>0</v>
      </c>
    </row>
    <row r="113" spans="1:14" ht="15" x14ac:dyDescent="0.3">
      <c r="A113" s="53" t="s">
        <v>344</v>
      </c>
      <c r="B113" s="53" t="s">
        <v>48</v>
      </c>
      <c r="C113" s="60">
        <v>20305630</v>
      </c>
      <c r="D113" s="60">
        <v>-14144217</v>
      </c>
      <c r="E113" s="60">
        <v>0</v>
      </c>
      <c r="F113" s="60">
        <v>0</v>
      </c>
      <c r="G113" s="60">
        <v>0</v>
      </c>
      <c r="H113" s="60">
        <v>6161413</v>
      </c>
      <c r="I113" s="60">
        <v>-6161413</v>
      </c>
      <c r="J113" s="60">
        <v>0</v>
      </c>
      <c r="K113" s="60">
        <v>370613</v>
      </c>
      <c r="L113" s="60">
        <v>-370613</v>
      </c>
      <c r="M113" s="60">
        <v>0</v>
      </c>
      <c r="N113" s="60">
        <v>0</v>
      </c>
    </row>
    <row r="114" spans="1:14" ht="15" x14ac:dyDescent="0.3">
      <c r="A114" s="53" t="s">
        <v>344</v>
      </c>
      <c r="B114" s="53" t="s">
        <v>49</v>
      </c>
      <c r="C114" s="60">
        <v>18341342</v>
      </c>
      <c r="D114" s="60">
        <v>-12765244</v>
      </c>
      <c r="E114" s="60">
        <v>0</v>
      </c>
      <c r="F114" s="60">
        <v>0</v>
      </c>
      <c r="G114" s="60">
        <v>0</v>
      </c>
      <c r="H114" s="60">
        <v>5576098</v>
      </c>
      <c r="I114" s="60">
        <v>-5576098</v>
      </c>
      <c r="J114" s="60">
        <v>0</v>
      </c>
      <c r="K114" s="60">
        <v>377292</v>
      </c>
      <c r="L114" s="60">
        <v>-377292</v>
      </c>
      <c r="M114" s="60">
        <v>0</v>
      </c>
      <c r="N114" s="60">
        <v>0</v>
      </c>
    </row>
    <row r="115" spans="1:14" ht="15" x14ac:dyDescent="0.3">
      <c r="A115" s="53" t="s">
        <v>344</v>
      </c>
      <c r="B115" s="53" t="s">
        <v>50</v>
      </c>
      <c r="C115" s="60">
        <v>16334148</v>
      </c>
      <c r="D115" s="60">
        <v>-11319736</v>
      </c>
      <c r="E115" s="60">
        <v>0</v>
      </c>
      <c r="F115" s="60">
        <v>0</v>
      </c>
      <c r="G115" s="60">
        <v>0</v>
      </c>
      <c r="H115" s="60">
        <v>5014412</v>
      </c>
      <c r="I115" s="60">
        <v>-5014412</v>
      </c>
      <c r="J115" s="60">
        <v>0</v>
      </c>
      <c r="K115" s="60">
        <v>1149825</v>
      </c>
      <c r="L115" s="60">
        <v>-1149825</v>
      </c>
      <c r="M115" s="60">
        <v>0</v>
      </c>
      <c r="N115" s="60">
        <v>0</v>
      </c>
    </row>
    <row r="116" spans="1:14" ht="15" x14ac:dyDescent="0.3">
      <c r="A116" s="53" t="s">
        <v>344</v>
      </c>
      <c r="B116" s="53" t="s">
        <v>51</v>
      </c>
      <c r="C116" s="60">
        <v>12050951</v>
      </c>
      <c r="D116" s="60">
        <v>-8603579</v>
      </c>
      <c r="E116" s="60">
        <v>0</v>
      </c>
      <c r="F116" s="60">
        <v>0</v>
      </c>
      <c r="G116" s="60">
        <v>0</v>
      </c>
      <c r="H116" s="60">
        <v>3447372</v>
      </c>
      <c r="I116" s="60">
        <v>-3447372</v>
      </c>
      <c r="J116" s="60">
        <v>0</v>
      </c>
      <c r="K116" s="60">
        <v>2446054</v>
      </c>
      <c r="L116" s="60">
        <v>-1758445</v>
      </c>
      <c r="M116" s="60">
        <v>687609</v>
      </c>
      <c r="N116" s="60">
        <v>-687609</v>
      </c>
    </row>
    <row r="117" spans="1:14" ht="15" x14ac:dyDescent="0.3">
      <c r="A117" s="53" t="s">
        <v>343</v>
      </c>
      <c r="B117" s="53" t="s">
        <v>46</v>
      </c>
      <c r="C117" s="60">
        <v>4739</v>
      </c>
      <c r="D117" s="60">
        <v>0</v>
      </c>
      <c r="E117" s="60">
        <v>0</v>
      </c>
      <c r="F117" s="60">
        <v>0</v>
      </c>
      <c r="G117" s="60">
        <v>0</v>
      </c>
      <c r="H117" s="60">
        <v>4739</v>
      </c>
      <c r="I117" s="60">
        <v>-4739</v>
      </c>
      <c r="J117" s="60">
        <v>0</v>
      </c>
      <c r="K117" s="60">
        <v>0</v>
      </c>
      <c r="L117" s="60">
        <v>0</v>
      </c>
      <c r="M117" s="60">
        <v>0</v>
      </c>
      <c r="N117" s="60">
        <v>0</v>
      </c>
    </row>
    <row r="118" spans="1:14" ht="15" x14ac:dyDescent="0.3">
      <c r="A118" s="53" t="s">
        <v>343</v>
      </c>
      <c r="B118" s="53" t="s">
        <v>47</v>
      </c>
      <c r="C118" s="60">
        <v>1383</v>
      </c>
      <c r="D118" s="60">
        <v>0</v>
      </c>
      <c r="E118" s="60">
        <v>0</v>
      </c>
      <c r="F118" s="60">
        <v>0</v>
      </c>
      <c r="G118" s="60">
        <v>0</v>
      </c>
      <c r="H118" s="60">
        <v>1383</v>
      </c>
      <c r="I118" s="60">
        <v>-1383</v>
      </c>
      <c r="J118" s="60">
        <v>0</v>
      </c>
      <c r="K118" s="60">
        <v>0</v>
      </c>
      <c r="L118" s="60">
        <v>0</v>
      </c>
      <c r="M118" s="60">
        <v>0</v>
      </c>
      <c r="N118" s="60">
        <v>0</v>
      </c>
    </row>
    <row r="119" spans="1:14" ht="15" x14ac:dyDescent="0.3">
      <c r="A119" s="53" t="s">
        <v>343</v>
      </c>
      <c r="B119" s="53" t="s">
        <v>48</v>
      </c>
      <c r="C119" s="60">
        <v>6341</v>
      </c>
      <c r="D119" s="60">
        <v>-216</v>
      </c>
      <c r="E119" s="60">
        <v>0</v>
      </c>
      <c r="F119" s="60">
        <v>0</v>
      </c>
      <c r="G119" s="60">
        <v>0</v>
      </c>
      <c r="H119" s="60">
        <v>6125</v>
      </c>
      <c r="I119" s="60">
        <v>-6125</v>
      </c>
      <c r="J119" s="60">
        <v>0</v>
      </c>
      <c r="K119" s="60">
        <v>0</v>
      </c>
      <c r="L119" s="60">
        <v>0</v>
      </c>
      <c r="M119" s="60">
        <v>0</v>
      </c>
      <c r="N119" s="60">
        <v>0</v>
      </c>
    </row>
    <row r="120" spans="1:14" ht="15" x14ac:dyDescent="0.3">
      <c r="A120" s="53" t="s">
        <v>343</v>
      </c>
      <c r="B120" s="53" t="s">
        <v>49</v>
      </c>
      <c r="C120" s="60">
        <v>22608</v>
      </c>
      <c r="D120" s="60">
        <v>0</v>
      </c>
      <c r="E120" s="60">
        <v>0</v>
      </c>
      <c r="F120" s="60">
        <v>0</v>
      </c>
      <c r="G120" s="60">
        <v>0</v>
      </c>
      <c r="H120" s="60">
        <v>22608</v>
      </c>
      <c r="I120" s="60">
        <v>-22608</v>
      </c>
      <c r="J120" s="60">
        <v>0</v>
      </c>
      <c r="K120" s="60">
        <v>0</v>
      </c>
      <c r="L120" s="60">
        <v>0</v>
      </c>
      <c r="M120" s="60">
        <v>0</v>
      </c>
      <c r="N120" s="60">
        <v>0</v>
      </c>
    </row>
    <row r="121" spans="1:14" ht="15" x14ac:dyDescent="0.3">
      <c r="A121" s="53" t="s">
        <v>342</v>
      </c>
      <c r="B121" s="53" t="s">
        <v>49</v>
      </c>
      <c r="C121" s="60">
        <v>417</v>
      </c>
      <c r="D121" s="60">
        <v>0</v>
      </c>
      <c r="E121" s="60">
        <v>0</v>
      </c>
      <c r="F121" s="60">
        <v>0</v>
      </c>
      <c r="G121" s="60">
        <v>0</v>
      </c>
      <c r="H121" s="60">
        <v>417</v>
      </c>
      <c r="I121" s="60">
        <v>-417</v>
      </c>
      <c r="J121" s="60">
        <v>0</v>
      </c>
      <c r="K121" s="60">
        <v>0</v>
      </c>
      <c r="L121" s="60">
        <v>0</v>
      </c>
      <c r="M121" s="60">
        <v>0</v>
      </c>
      <c r="N121" s="60">
        <v>0</v>
      </c>
    </row>
    <row r="122" spans="1:14" ht="15" x14ac:dyDescent="0.3">
      <c r="A122" s="53" t="s">
        <v>342</v>
      </c>
      <c r="B122" s="53" t="s">
        <v>50</v>
      </c>
      <c r="C122" s="60">
        <v>453</v>
      </c>
      <c r="D122" s="60">
        <v>0</v>
      </c>
      <c r="E122" s="60">
        <v>0</v>
      </c>
      <c r="F122" s="60">
        <v>0</v>
      </c>
      <c r="G122" s="60">
        <v>0</v>
      </c>
      <c r="H122" s="60">
        <v>453</v>
      </c>
      <c r="I122" s="60">
        <v>-453</v>
      </c>
      <c r="J122" s="60">
        <v>0</v>
      </c>
      <c r="K122" s="60">
        <v>0</v>
      </c>
      <c r="L122" s="60">
        <v>0</v>
      </c>
      <c r="M122" s="60">
        <v>0</v>
      </c>
      <c r="N122" s="60">
        <v>0</v>
      </c>
    </row>
    <row r="123" spans="1:14" ht="15" x14ac:dyDescent="0.3">
      <c r="A123" s="53" t="s">
        <v>342</v>
      </c>
      <c r="B123" s="53" t="s">
        <v>51</v>
      </c>
      <c r="C123" s="60">
        <v>462</v>
      </c>
      <c r="D123" s="60">
        <v>0</v>
      </c>
      <c r="E123" s="60">
        <v>0</v>
      </c>
      <c r="F123" s="60">
        <v>0</v>
      </c>
      <c r="G123" s="60">
        <v>0</v>
      </c>
      <c r="H123" s="60">
        <v>462</v>
      </c>
      <c r="I123" s="60">
        <v>-462</v>
      </c>
      <c r="J123" s="60">
        <v>0</v>
      </c>
      <c r="K123" s="60">
        <v>0</v>
      </c>
      <c r="L123" s="60">
        <v>0</v>
      </c>
      <c r="M123" s="60">
        <v>0</v>
      </c>
      <c r="N123" s="60">
        <v>0</v>
      </c>
    </row>
    <row r="124" spans="1:14" ht="15" x14ac:dyDescent="0.3">
      <c r="A124" s="53" t="s">
        <v>342</v>
      </c>
      <c r="B124" s="53" t="s">
        <v>52</v>
      </c>
      <c r="C124" s="60">
        <v>3479</v>
      </c>
      <c r="D124" s="60">
        <v>0</v>
      </c>
      <c r="E124" s="60">
        <v>0</v>
      </c>
      <c r="F124" s="60">
        <v>0</v>
      </c>
      <c r="G124" s="60">
        <v>0</v>
      </c>
      <c r="H124" s="60">
        <v>3479</v>
      </c>
      <c r="I124" s="60">
        <v>-3479</v>
      </c>
      <c r="J124" s="60">
        <v>0</v>
      </c>
      <c r="K124" s="60">
        <v>0</v>
      </c>
      <c r="L124" s="60">
        <v>0</v>
      </c>
      <c r="M124" s="60">
        <v>0</v>
      </c>
      <c r="N124" s="60">
        <v>0</v>
      </c>
    </row>
    <row r="125" spans="1:14" ht="15" x14ac:dyDescent="0.3">
      <c r="A125" s="53" t="s">
        <v>340</v>
      </c>
      <c r="B125" s="53" t="s">
        <v>70</v>
      </c>
      <c r="C125" s="60">
        <v>560276</v>
      </c>
      <c r="D125" s="60">
        <v>0</v>
      </c>
      <c r="E125" s="60">
        <v>0</v>
      </c>
      <c r="F125" s="60">
        <v>0</v>
      </c>
      <c r="G125" s="60">
        <v>0</v>
      </c>
      <c r="H125" s="60">
        <v>560276</v>
      </c>
      <c r="I125" s="60">
        <v>-560276</v>
      </c>
      <c r="J125" s="60">
        <v>0</v>
      </c>
      <c r="K125" s="60">
        <v>0</v>
      </c>
      <c r="L125" s="60">
        <v>0</v>
      </c>
      <c r="M125" s="60">
        <v>0</v>
      </c>
      <c r="N125" s="60">
        <v>0</v>
      </c>
    </row>
    <row r="126" spans="1:14" ht="15" x14ac:dyDescent="0.3">
      <c r="A126" s="53" t="s">
        <v>340</v>
      </c>
      <c r="B126" s="53" t="s">
        <v>71</v>
      </c>
      <c r="C126" s="60">
        <v>5160663</v>
      </c>
      <c r="D126" s="60">
        <v>-72337</v>
      </c>
      <c r="E126" s="60">
        <v>0</v>
      </c>
      <c r="F126" s="60">
        <v>0</v>
      </c>
      <c r="G126" s="60">
        <v>0</v>
      </c>
      <c r="H126" s="60">
        <v>5088326</v>
      </c>
      <c r="I126" s="60">
        <v>-4654500</v>
      </c>
      <c r="J126" s="60">
        <v>433826</v>
      </c>
      <c r="K126" s="60">
        <v>0</v>
      </c>
      <c r="L126" s="60">
        <v>0</v>
      </c>
      <c r="M126" s="60">
        <v>0</v>
      </c>
      <c r="N126" s="60">
        <v>433826</v>
      </c>
    </row>
    <row r="127" spans="1:14" ht="15" x14ac:dyDescent="0.3">
      <c r="A127" s="53" t="s">
        <v>340</v>
      </c>
      <c r="B127" s="53" t="s">
        <v>39</v>
      </c>
      <c r="C127" s="60">
        <v>6094165</v>
      </c>
      <c r="D127" s="60">
        <v>-458030</v>
      </c>
      <c r="E127" s="60">
        <v>0</v>
      </c>
      <c r="F127" s="60">
        <v>0</v>
      </c>
      <c r="G127" s="60">
        <v>0</v>
      </c>
      <c r="H127" s="60">
        <v>5636135</v>
      </c>
      <c r="I127" s="60">
        <v>-5636135</v>
      </c>
      <c r="J127" s="60">
        <v>0</v>
      </c>
      <c r="K127" s="60">
        <v>0</v>
      </c>
      <c r="L127" s="60">
        <v>0</v>
      </c>
      <c r="M127" s="60">
        <v>0</v>
      </c>
      <c r="N127" s="60">
        <v>0</v>
      </c>
    </row>
    <row r="128" spans="1:14" ht="15" x14ac:dyDescent="0.3">
      <c r="A128" s="53" t="s">
        <v>340</v>
      </c>
      <c r="B128" s="53" t="s">
        <v>40</v>
      </c>
      <c r="C128" s="60">
        <v>4954132</v>
      </c>
      <c r="D128" s="60">
        <v>-1887766</v>
      </c>
      <c r="E128" s="60">
        <v>0</v>
      </c>
      <c r="F128" s="60">
        <v>0</v>
      </c>
      <c r="G128" s="60">
        <v>0</v>
      </c>
      <c r="H128" s="60">
        <v>3066366</v>
      </c>
      <c r="I128" s="60">
        <v>-3066366</v>
      </c>
      <c r="J128" s="60">
        <v>0</v>
      </c>
      <c r="K128" s="60">
        <v>1619834</v>
      </c>
      <c r="L128" s="60">
        <v>-258603</v>
      </c>
      <c r="M128" s="60">
        <v>1361231</v>
      </c>
      <c r="N128" s="60">
        <v>-1361231</v>
      </c>
    </row>
    <row r="129" spans="1:14" ht="15" x14ac:dyDescent="0.3">
      <c r="A129" s="53" t="s">
        <v>340</v>
      </c>
      <c r="B129" s="53" t="s">
        <v>41</v>
      </c>
      <c r="C129" s="60">
        <v>7214867</v>
      </c>
      <c r="D129" s="60">
        <v>-4476886</v>
      </c>
      <c r="E129" s="60">
        <v>0</v>
      </c>
      <c r="F129" s="60">
        <v>0</v>
      </c>
      <c r="G129" s="60">
        <v>0</v>
      </c>
      <c r="H129" s="60">
        <v>2737981</v>
      </c>
      <c r="I129" s="60">
        <v>-2737981</v>
      </c>
      <c r="J129" s="60">
        <v>0</v>
      </c>
      <c r="K129" s="60">
        <v>3372799</v>
      </c>
      <c r="L129" s="60">
        <v>-384373</v>
      </c>
      <c r="M129" s="60">
        <v>2988426</v>
      </c>
      <c r="N129" s="60">
        <v>-2988426</v>
      </c>
    </row>
    <row r="130" spans="1:14" ht="15" x14ac:dyDescent="0.3">
      <c r="A130" s="53" t="s">
        <v>340</v>
      </c>
      <c r="B130" s="53" t="s">
        <v>42</v>
      </c>
      <c r="C130" s="60">
        <v>7628146</v>
      </c>
      <c r="D130" s="60">
        <v>-5075107</v>
      </c>
      <c r="E130" s="60">
        <v>0</v>
      </c>
      <c r="F130" s="60">
        <v>0</v>
      </c>
      <c r="G130" s="60">
        <v>0</v>
      </c>
      <c r="H130" s="60">
        <v>2553039</v>
      </c>
      <c r="I130" s="60">
        <v>-2553039</v>
      </c>
      <c r="J130" s="60">
        <v>0</v>
      </c>
      <c r="K130" s="60">
        <v>2583827</v>
      </c>
      <c r="L130" s="60">
        <v>-926649</v>
      </c>
      <c r="M130" s="60">
        <v>1657178</v>
      </c>
      <c r="N130" s="60">
        <v>-1657178</v>
      </c>
    </row>
    <row r="131" spans="1:14" ht="15" x14ac:dyDescent="0.3">
      <c r="A131" s="53" t="s">
        <v>340</v>
      </c>
      <c r="B131" s="53" t="s">
        <v>43</v>
      </c>
      <c r="C131" s="60">
        <v>6612012</v>
      </c>
      <c r="D131" s="60">
        <v>-4494798</v>
      </c>
      <c r="E131" s="60">
        <v>0</v>
      </c>
      <c r="F131" s="60">
        <v>0</v>
      </c>
      <c r="G131" s="60">
        <v>0</v>
      </c>
      <c r="H131" s="60">
        <v>2117214</v>
      </c>
      <c r="I131" s="60">
        <v>-2079660</v>
      </c>
      <c r="J131" s="60">
        <v>37554</v>
      </c>
      <c r="K131" s="60">
        <v>3094765</v>
      </c>
      <c r="L131" s="60">
        <v>-2027098</v>
      </c>
      <c r="M131" s="60">
        <v>1067667</v>
      </c>
      <c r="N131" s="60">
        <v>-1030113</v>
      </c>
    </row>
    <row r="132" spans="1:14" ht="15" x14ac:dyDescent="0.3">
      <c r="A132" s="53" t="s">
        <v>340</v>
      </c>
      <c r="B132" s="53" t="s">
        <v>44</v>
      </c>
      <c r="C132" s="60">
        <v>9800727</v>
      </c>
      <c r="D132" s="60">
        <v>-6502175</v>
      </c>
      <c r="E132" s="60">
        <v>0</v>
      </c>
      <c r="F132" s="60">
        <v>0</v>
      </c>
      <c r="G132" s="60">
        <v>0</v>
      </c>
      <c r="H132" s="60">
        <v>3298552</v>
      </c>
      <c r="I132" s="60">
        <v>-3211845</v>
      </c>
      <c r="J132" s="60">
        <v>86707</v>
      </c>
      <c r="K132" s="60">
        <v>0</v>
      </c>
      <c r="L132" s="60">
        <v>0</v>
      </c>
      <c r="M132" s="60">
        <v>0</v>
      </c>
      <c r="N132" s="60">
        <v>86707</v>
      </c>
    </row>
    <row r="133" spans="1:14" ht="15" x14ac:dyDescent="0.3">
      <c r="A133" s="53" t="s">
        <v>340</v>
      </c>
      <c r="B133" s="53" t="s">
        <v>45</v>
      </c>
      <c r="C133" s="60">
        <v>11698470</v>
      </c>
      <c r="D133" s="60">
        <v>-4661214</v>
      </c>
      <c r="E133" s="60">
        <v>0</v>
      </c>
      <c r="F133" s="60">
        <v>0</v>
      </c>
      <c r="G133" s="60">
        <v>0</v>
      </c>
      <c r="H133" s="60">
        <v>7037256</v>
      </c>
      <c r="I133" s="60">
        <v>-7037256</v>
      </c>
      <c r="J133" s="60">
        <v>0</v>
      </c>
      <c r="K133" s="60">
        <v>0</v>
      </c>
      <c r="L133" s="60">
        <v>0</v>
      </c>
      <c r="M133" s="60">
        <v>0</v>
      </c>
      <c r="N133" s="60">
        <v>0</v>
      </c>
    </row>
    <row r="134" spans="1:14" ht="15" x14ac:dyDescent="0.3">
      <c r="A134" s="53" t="s">
        <v>340</v>
      </c>
      <c r="B134" s="53" t="s">
        <v>46</v>
      </c>
      <c r="C134" s="60">
        <v>10545681</v>
      </c>
      <c r="D134" s="60">
        <v>-4931295</v>
      </c>
      <c r="E134" s="60">
        <v>0</v>
      </c>
      <c r="F134" s="60">
        <v>0</v>
      </c>
      <c r="G134" s="60">
        <v>0</v>
      </c>
      <c r="H134" s="60">
        <v>5614386</v>
      </c>
      <c r="I134" s="60">
        <v>-5614386</v>
      </c>
      <c r="J134" s="60">
        <v>0</v>
      </c>
      <c r="K134" s="60">
        <v>0</v>
      </c>
      <c r="L134" s="60">
        <v>0</v>
      </c>
      <c r="M134" s="60">
        <v>0</v>
      </c>
      <c r="N134" s="60">
        <v>0</v>
      </c>
    </row>
    <row r="135" spans="1:14" ht="15" x14ac:dyDescent="0.3">
      <c r="A135" s="53" t="s">
        <v>340</v>
      </c>
      <c r="B135" s="53" t="s">
        <v>47</v>
      </c>
      <c r="C135" s="60">
        <v>10906124</v>
      </c>
      <c r="D135" s="60">
        <v>-5466968</v>
      </c>
      <c r="E135" s="60">
        <v>0</v>
      </c>
      <c r="F135" s="60">
        <v>0</v>
      </c>
      <c r="G135" s="60">
        <v>0</v>
      </c>
      <c r="H135" s="60">
        <v>5439156</v>
      </c>
      <c r="I135" s="60">
        <v>-5439156</v>
      </c>
      <c r="J135" s="60">
        <v>0</v>
      </c>
      <c r="K135" s="60">
        <v>3547273</v>
      </c>
      <c r="L135" s="60">
        <v>-2826984</v>
      </c>
      <c r="M135" s="60">
        <v>720289</v>
      </c>
      <c r="N135" s="60">
        <v>-720289</v>
      </c>
    </row>
    <row r="136" spans="1:14" ht="15" x14ac:dyDescent="0.3">
      <c r="A136" s="53" t="s">
        <v>340</v>
      </c>
      <c r="B136" s="53" t="s">
        <v>48</v>
      </c>
      <c r="C136" s="60">
        <v>10412000</v>
      </c>
      <c r="D136" s="60">
        <v>-5532036</v>
      </c>
      <c r="E136" s="60">
        <v>0</v>
      </c>
      <c r="F136" s="60">
        <v>0</v>
      </c>
      <c r="G136" s="60">
        <v>0</v>
      </c>
      <c r="H136" s="60">
        <v>4879964</v>
      </c>
      <c r="I136" s="60">
        <v>-4879964</v>
      </c>
      <c r="J136" s="60">
        <v>0</v>
      </c>
      <c r="K136" s="60">
        <v>1191500</v>
      </c>
      <c r="L136" s="60">
        <v>-934750</v>
      </c>
      <c r="M136" s="60">
        <v>256750</v>
      </c>
      <c r="N136" s="60">
        <v>-256750</v>
      </c>
    </row>
    <row r="137" spans="1:14" ht="15" x14ac:dyDescent="0.3">
      <c r="A137" s="53" t="s">
        <v>340</v>
      </c>
      <c r="B137" s="53" t="s">
        <v>49</v>
      </c>
      <c r="C137" s="60">
        <v>8808913</v>
      </c>
      <c r="D137" s="60">
        <v>-3335198</v>
      </c>
      <c r="E137" s="60">
        <v>0</v>
      </c>
      <c r="F137" s="60">
        <v>0</v>
      </c>
      <c r="G137" s="60">
        <v>0</v>
      </c>
      <c r="H137" s="60">
        <v>5473715</v>
      </c>
      <c r="I137" s="60">
        <v>-5473715</v>
      </c>
      <c r="J137" s="60">
        <v>0</v>
      </c>
      <c r="K137" s="60">
        <v>434702</v>
      </c>
      <c r="L137" s="60">
        <v>-434702</v>
      </c>
      <c r="M137" s="60">
        <v>0</v>
      </c>
      <c r="N137" s="60">
        <v>0</v>
      </c>
    </row>
    <row r="138" spans="1:14" ht="15" x14ac:dyDescent="0.3">
      <c r="A138" s="53" t="s">
        <v>340</v>
      </c>
      <c r="B138" s="53" t="s">
        <v>50</v>
      </c>
      <c r="C138" s="60">
        <v>7400300</v>
      </c>
      <c r="D138" s="60">
        <v>-1892358</v>
      </c>
      <c r="E138" s="60">
        <v>0</v>
      </c>
      <c r="F138" s="60">
        <v>0</v>
      </c>
      <c r="G138" s="60">
        <v>0</v>
      </c>
      <c r="H138" s="60">
        <v>5507942</v>
      </c>
      <c r="I138" s="60">
        <v>-5507942</v>
      </c>
      <c r="J138" s="60">
        <v>0</v>
      </c>
      <c r="K138" s="60">
        <v>1808894</v>
      </c>
      <c r="L138" s="60">
        <v>-1808894</v>
      </c>
      <c r="M138" s="60">
        <v>0</v>
      </c>
      <c r="N138" s="60">
        <v>0</v>
      </c>
    </row>
    <row r="139" spans="1:14" ht="15" x14ac:dyDescent="0.3">
      <c r="A139" s="53" t="s">
        <v>340</v>
      </c>
      <c r="B139" s="53" t="s">
        <v>51</v>
      </c>
      <c r="C139" s="60">
        <v>6659460</v>
      </c>
      <c r="D139" s="60">
        <v>-790180</v>
      </c>
      <c r="E139" s="60">
        <v>0</v>
      </c>
      <c r="F139" s="60">
        <v>0</v>
      </c>
      <c r="G139" s="60">
        <v>0</v>
      </c>
      <c r="H139" s="60">
        <v>5869280</v>
      </c>
      <c r="I139" s="60">
        <v>-5869280</v>
      </c>
      <c r="J139" s="60">
        <v>0</v>
      </c>
      <c r="K139" s="60">
        <v>625570</v>
      </c>
      <c r="L139" s="60">
        <v>-625570</v>
      </c>
      <c r="M139" s="60">
        <v>0</v>
      </c>
      <c r="N139" s="60">
        <v>0</v>
      </c>
    </row>
    <row r="140" spans="1:14" ht="15" x14ac:dyDescent="0.3">
      <c r="A140" s="53" t="s">
        <v>340</v>
      </c>
      <c r="B140" s="53" t="s">
        <v>52</v>
      </c>
      <c r="C140" s="60">
        <v>6285774</v>
      </c>
      <c r="D140" s="60">
        <v>-668370</v>
      </c>
      <c r="E140" s="60">
        <v>0</v>
      </c>
      <c r="F140" s="60">
        <v>0</v>
      </c>
      <c r="G140" s="60">
        <v>0</v>
      </c>
      <c r="H140" s="60">
        <v>5617404</v>
      </c>
      <c r="I140" s="60">
        <v>-5617404</v>
      </c>
      <c r="J140" s="60">
        <v>0</v>
      </c>
      <c r="K140" s="60">
        <v>606532</v>
      </c>
      <c r="L140" s="60">
        <v>-606532</v>
      </c>
      <c r="M140" s="60">
        <v>0</v>
      </c>
      <c r="N140" s="60">
        <v>0</v>
      </c>
    </row>
    <row r="141" spans="1:14" ht="15" x14ac:dyDescent="0.3">
      <c r="A141" s="53" t="s">
        <v>340</v>
      </c>
      <c r="B141" s="53" t="s">
        <v>53</v>
      </c>
      <c r="C141" s="60">
        <v>4035295</v>
      </c>
      <c r="D141" s="60">
        <v>-10426</v>
      </c>
      <c r="E141" s="60">
        <v>0</v>
      </c>
      <c r="F141" s="60">
        <v>0</v>
      </c>
      <c r="G141" s="60">
        <v>0</v>
      </c>
      <c r="H141" s="60">
        <v>4024869</v>
      </c>
      <c r="I141" s="60">
        <v>-4024869</v>
      </c>
      <c r="J141" s="60">
        <v>0</v>
      </c>
      <c r="K141" s="60">
        <v>20577</v>
      </c>
      <c r="L141" s="60">
        <v>-20577</v>
      </c>
      <c r="M141" s="60">
        <v>0</v>
      </c>
      <c r="N141" s="60">
        <v>0</v>
      </c>
    </row>
    <row r="142" spans="1:14" ht="15" x14ac:dyDescent="0.3">
      <c r="A142" s="53" t="s">
        <v>340</v>
      </c>
      <c r="B142" s="53" t="s">
        <v>54</v>
      </c>
      <c r="C142" s="60">
        <v>3009910</v>
      </c>
      <c r="D142" s="60">
        <v>-6000</v>
      </c>
      <c r="E142" s="60">
        <v>0</v>
      </c>
      <c r="F142" s="60">
        <v>0</v>
      </c>
      <c r="G142" s="60">
        <v>0</v>
      </c>
      <c r="H142" s="60">
        <v>3003910</v>
      </c>
      <c r="I142" s="60">
        <v>-3003910</v>
      </c>
      <c r="J142" s="60">
        <v>0</v>
      </c>
      <c r="K142" s="60">
        <v>79190</v>
      </c>
      <c r="L142" s="60">
        <v>-79190</v>
      </c>
      <c r="M142" s="60">
        <v>0</v>
      </c>
      <c r="N142" s="60">
        <v>0</v>
      </c>
    </row>
    <row r="143" spans="1:14" ht="15" x14ac:dyDescent="0.3">
      <c r="A143" s="53" t="s">
        <v>340</v>
      </c>
      <c r="B143" s="53" t="s">
        <v>55</v>
      </c>
      <c r="C143" s="60">
        <v>2802144</v>
      </c>
      <c r="D143" s="60">
        <v>-4924</v>
      </c>
      <c r="E143" s="60">
        <v>0</v>
      </c>
      <c r="F143" s="60">
        <v>0</v>
      </c>
      <c r="G143" s="60">
        <v>0</v>
      </c>
      <c r="H143" s="60">
        <v>2797220</v>
      </c>
      <c r="I143" s="60">
        <v>-2797220</v>
      </c>
      <c r="J143" s="60">
        <v>0</v>
      </c>
      <c r="K143" s="60">
        <v>4664</v>
      </c>
      <c r="L143" s="60">
        <v>-4664</v>
      </c>
      <c r="M143" s="60">
        <v>0</v>
      </c>
      <c r="N143" s="60">
        <v>0</v>
      </c>
    </row>
    <row r="144" spans="1:14" ht="15" x14ac:dyDescent="0.3">
      <c r="A144" s="53" t="s">
        <v>341</v>
      </c>
      <c r="B144" s="53" t="s">
        <v>50</v>
      </c>
      <c r="C144" s="60">
        <v>0</v>
      </c>
      <c r="D144" s="60">
        <v>0</v>
      </c>
      <c r="E144" s="60">
        <v>0</v>
      </c>
      <c r="F144" s="60">
        <v>0</v>
      </c>
      <c r="G144" s="60">
        <v>0</v>
      </c>
      <c r="H144" s="60">
        <v>0</v>
      </c>
      <c r="I144" s="60">
        <v>0</v>
      </c>
      <c r="J144" s="60">
        <v>0</v>
      </c>
      <c r="K144" s="60">
        <v>157468</v>
      </c>
      <c r="L144" s="60">
        <v>-157468</v>
      </c>
      <c r="M144" s="60">
        <v>0</v>
      </c>
      <c r="N144" s="60">
        <v>0</v>
      </c>
    </row>
    <row r="145" spans="1:14" ht="15" x14ac:dyDescent="0.3">
      <c r="A145" s="53" t="s">
        <v>341</v>
      </c>
      <c r="B145" s="53" t="s">
        <v>51</v>
      </c>
      <c r="C145" s="60">
        <v>0</v>
      </c>
      <c r="D145" s="60">
        <v>0</v>
      </c>
      <c r="E145" s="60">
        <v>0</v>
      </c>
      <c r="F145" s="60">
        <v>0</v>
      </c>
      <c r="G145" s="60">
        <v>0</v>
      </c>
      <c r="H145" s="60">
        <v>0</v>
      </c>
      <c r="I145" s="60">
        <v>0</v>
      </c>
      <c r="J145" s="60">
        <v>0</v>
      </c>
      <c r="K145" s="60">
        <v>321087</v>
      </c>
      <c r="L145" s="60">
        <v>-321087</v>
      </c>
      <c r="M145" s="60">
        <v>0</v>
      </c>
      <c r="N145" s="60">
        <v>0</v>
      </c>
    </row>
    <row r="146" spans="1:14" ht="15" x14ac:dyDescent="0.3">
      <c r="A146" s="53" t="s">
        <v>341</v>
      </c>
      <c r="B146" s="53" t="s">
        <v>52</v>
      </c>
      <c r="C146" s="60">
        <v>0</v>
      </c>
      <c r="D146" s="60">
        <v>0</v>
      </c>
      <c r="E146" s="60">
        <v>0</v>
      </c>
      <c r="F146" s="60">
        <v>0</v>
      </c>
      <c r="G146" s="60">
        <v>0</v>
      </c>
      <c r="H146" s="60">
        <v>0</v>
      </c>
      <c r="I146" s="60">
        <v>0</v>
      </c>
      <c r="J146" s="60">
        <v>0</v>
      </c>
      <c r="K146" s="60">
        <v>207365</v>
      </c>
      <c r="L146" s="60">
        <v>-207365</v>
      </c>
      <c r="M146" s="60">
        <v>0</v>
      </c>
      <c r="N146" s="60">
        <v>0</v>
      </c>
    </row>
    <row r="147" spans="1:14" ht="15" x14ac:dyDescent="0.3">
      <c r="A147" s="53" t="s">
        <v>341</v>
      </c>
      <c r="B147" s="53" t="s">
        <v>56</v>
      </c>
      <c r="C147" s="60">
        <v>1886992</v>
      </c>
      <c r="D147" s="60">
        <v>-109419</v>
      </c>
      <c r="E147" s="60">
        <v>0</v>
      </c>
      <c r="F147" s="60">
        <v>0</v>
      </c>
      <c r="G147" s="60">
        <v>0</v>
      </c>
      <c r="H147" s="60">
        <v>1777573</v>
      </c>
      <c r="I147" s="60">
        <v>-1777573</v>
      </c>
      <c r="J147" s="60">
        <v>0</v>
      </c>
      <c r="K147" s="60">
        <v>2291</v>
      </c>
      <c r="L147" s="60">
        <v>-2291</v>
      </c>
      <c r="M147" s="60">
        <v>0</v>
      </c>
      <c r="N147" s="60">
        <v>0</v>
      </c>
    </row>
    <row r="148" spans="1:14" ht="15" x14ac:dyDescent="0.3">
      <c r="A148" s="53" t="s">
        <v>341</v>
      </c>
      <c r="B148" s="53" t="s">
        <v>57</v>
      </c>
      <c r="C148" s="60">
        <v>1269423</v>
      </c>
      <c r="D148" s="60">
        <v>-138446</v>
      </c>
      <c r="E148" s="60">
        <v>0</v>
      </c>
      <c r="F148" s="60">
        <v>0</v>
      </c>
      <c r="G148" s="60">
        <v>0</v>
      </c>
      <c r="H148" s="60">
        <v>1130977</v>
      </c>
      <c r="I148" s="60">
        <v>-1130977</v>
      </c>
      <c r="J148" s="60">
        <v>0</v>
      </c>
      <c r="K148" s="60">
        <v>119762</v>
      </c>
      <c r="L148" s="60">
        <v>-119762</v>
      </c>
      <c r="M148" s="60">
        <v>0</v>
      </c>
      <c r="N148" s="60">
        <v>0</v>
      </c>
    </row>
    <row r="149" spans="1:14" ht="15" x14ac:dyDescent="0.3">
      <c r="A149" s="53" t="s">
        <v>341</v>
      </c>
      <c r="B149" s="53" t="s">
        <v>58</v>
      </c>
      <c r="C149" s="60">
        <v>1398712</v>
      </c>
      <c r="D149" s="60">
        <v>39750</v>
      </c>
      <c r="E149" s="60">
        <v>0</v>
      </c>
      <c r="F149" s="60">
        <v>0</v>
      </c>
      <c r="G149" s="60">
        <v>0</v>
      </c>
      <c r="H149" s="60">
        <v>1438462</v>
      </c>
      <c r="I149" s="60">
        <v>-1438462</v>
      </c>
      <c r="J149" s="60">
        <v>0</v>
      </c>
      <c r="K149" s="60">
        <v>89698</v>
      </c>
      <c r="L149" s="60">
        <v>-89698</v>
      </c>
      <c r="M149" s="60">
        <v>0</v>
      </c>
      <c r="N149" s="60">
        <v>0</v>
      </c>
    </row>
    <row r="150" spans="1:14" ht="15" x14ac:dyDescent="0.3">
      <c r="A150" s="53" t="s">
        <v>341</v>
      </c>
      <c r="B150" s="53" t="s">
        <v>59</v>
      </c>
      <c r="C150" s="60">
        <v>0</v>
      </c>
      <c r="D150" s="60">
        <v>0</v>
      </c>
      <c r="E150" s="60">
        <v>0</v>
      </c>
      <c r="F150" s="60">
        <v>0</v>
      </c>
      <c r="G150" s="60">
        <v>0</v>
      </c>
      <c r="H150" s="60">
        <v>0</v>
      </c>
      <c r="I150" s="60">
        <v>0</v>
      </c>
      <c r="J150" s="60">
        <v>0</v>
      </c>
      <c r="K150" s="60">
        <v>68964</v>
      </c>
      <c r="L150" s="60">
        <v>-68964</v>
      </c>
      <c r="M150" s="60">
        <v>0</v>
      </c>
      <c r="N150" s="60">
        <v>0</v>
      </c>
    </row>
    <row r="151" spans="1:14" ht="15" x14ac:dyDescent="0.3">
      <c r="A151" s="53" t="s">
        <v>341</v>
      </c>
      <c r="B151" s="53" t="s">
        <v>60</v>
      </c>
      <c r="C151" s="60">
        <v>0</v>
      </c>
      <c r="D151" s="60">
        <v>0</v>
      </c>
      <c r="E151" s="60">
        <v>0</v>
      </c>
      <c r="F151" s="60">
        <v>0</v>
      </c>
      <c r="G151" s="60">
        <v>0</v>
      </c>
      <c r="H151" s="60">
        <v>0</v>
      </c>
      <c r="I151" s="60">
        <v>0</v>
      </c>
      <c r="J151" s="60">
        <v>0</v>
      </c>
      <c r="K151" s="60">
        <v>14486</v>
      </c>
      <c r="L151" s="60">
        <v>-14486</v>
      </c>
      <c r="M151" s="60">
        <v>0</v>
      </c>
      <c r="N151" s="60">
        <v>0</v>
      </c>
    </row>
    <row r="152" spans="1:14" ht="15" x14ac:dyDescent="0.3">
      <c r="A152" s="53" t="s">
        <v>339</v>
      </c>
      <c r="B152" s="53" t="s">
        <v>39</v>
      </c>
      <c r="C152" s="60">
        <v>475560</v>
      </c>
      <c r="D152" s="60">
        <v>-182626</v>
      </c>
      <c r="E152" s="60">
        <v>0</v>
      </c>
      <c r="F152" s="60">
        <v>0</v>
      </c>
      <c r="G152" s="60">
        <v>0</v>
      </c>
      <c r="H152" s="60">
        <v>292934</v>
      </c>
      <c r="I152" s="60">
        <v>-269889</v>
      </c>
      <c r="J152" s="60">
        <v>23045</v>
      </c>
      <c r="K152" s="60">
        <v>0</v>
      </c>
      <c r="L152" s="60">
        <v>0</v>
      </c>
      <c r="M152" s="60">
        <v>0</v>
      </c>
      <c r="N152" s="60">
        <v>23045</v>
      </c>
    </row>
    <row r="153" spans="1:14" ht="15" x14ac:dyDescent="0.3">
      <c r="A153" s="53" t="s">
        <v>339</v>
      </c>
      <c r="B153" s="53" t="s">
        <v>40</v>
      </c>
      <c r="C153" s="60">
        <v>2239287</v>
      </c>
      <c r="D153" s="60">
        <v>-1233245</v>
      </c>
      <c r="E153" s="60">
        <v>0</v>
      </c>
      <c r="F153" s="60">
        <v>0</v>
      </c>
      <c r="G153" s="60">
        <v>0</v>
      </c>
      <c r="H153" s="60">
        <v>1006042</v>
      </c>
      <c r="I153" s="60">
        <v>-922624</v>
      </c>
      <c r="J153" s="60">
        <v>83418</v>
      </c>
      <c r="K153" s="60">
        <v>0</v>
      </c>
      <c r="L153" s="60">
        <v>0</v>
      </c>
      <c r="M153" s="60">
        <v>0</v>
      </c>
      <c r="N153" s="60">
        <v>83418</v>
      </c>
    </row>
    <row r="154" spans="1:14" ht="15" x14ac:dyDescent="0.3">
      <c r="A154" s="53" t="s">
        <v>339</v>
      </c>
      <c r="B154" s="53" t="s">
        <v>41</v>
      </c>
      <c r="C154" s="60">
        <v>6540790</v>
      </c>
      <c r="D154" s="60">
        <v>-5259265</v>
      </c>
      <c r="E154" s="60">
        <v>0</v>
      </c>
      <c r="F154" s="60">
        <v>0</v>
      </c>
      <c r="G154" s="60">
        <v>0</v>
      </c>
      <c r="H154" s="60">
        <v>1281525</v>
      </c>
      <c r="I154" s="60">
        <v>-1201370</v>
      </c>
      <c r="J154" s="60">
        <v>80155</v>
      </c>
      <c r="K154" s="60">
        <v>0</v>
      </c>
      <c r="L154" s="60">
        <v>0</v>
      </c>
      <c r="M154" s="60">
        <v>0</v>
      </c>
      <c r="N154" s="60">
        <v>80155</v>
      </c>
    </row>
    <row r="155" spans="1:14" ht="15" x14ac:dyDescent="0.3">
      <c r="A155" s="53" t="s">
        <v>339</v>
      </c>
      <c r="B155" s="53" t="s">
        <v>42</v>
      </c>
      <c r="C155" s="60">
        <v>5339834</v>
      </c>
      <c r="D155" s="60">
        <v>-4416165</v>
      </c>
      <c r="E155" s="60">
        <v>0</v>
      </c>
      <c r="F155" s="60">
        <v>0</v>
      </c>
      <c r="G155" s="60">
        <v>0</v>
      </c>
      <c r="H155" s="60">
        <v>923669</v>
      </c>
      <c r="I155" s="60">
        <v>-848634</v>
      </c>
      <c r="J155" s="60">
        <v>75035</v>
      </c>
      <c r="K155" s="60">
        <v>0</v>
      </c>
      <c r="L155" s="60">
        <v>0</v>
      </c>
      <c r="M155" s="60">
        <v>0</v>
      </c>
      <c r="N155" s="60">
        <v>75035</v>
      </c>
    </row>
    <row r="156" spans="1:14" ht="15" x14ac:dyDescent="0.3">
      <c r="A156" s="53" t="s">
        <v>339</v>
      </c>
      <c r="B156" s="53" t="s">
        <v>43</v>
      </c>
      <c r="C156" s="60">
        <v>4787465</v>
      </c>
      <c r="D156" s="60">
        <v>-3828135</v>
      </c>
      <c r="E156" s="60">
        <v>0</v>
      </c>
      <c r="F156" s="60">
        <v>0</v>
      </c>
      <c r="G156" s="60">
        <v>0</v>
      </c>
      <c r="H156" s="60">
        <v>959330</v>
      </c>
      <c r="I156" s="60">
        <v>-959330</v>
      </c>
      <c r="J156" s="60">
        <v>0</v>
      </c>
      <c r="K156" s="60">
        <v>0</v>
      </c>
      <c r="L156" s="60">
        <v>0</v>
      </c>
      <c r="M156" s="60">
        <v>0</v>
      </c>
      <c r="N156" s="60">
        <v>0</v>
      </c>
    </row>
    <row r="157" spans="1:14" ht="15" x14ac:dyDescent="0.3">
      <c r="A157" s="53" t="s">
        <v>339</v>
      </c>
      <c r="B157" s="53" t="s">
        <v>44</v>
      </c>
      <c r="C157" s="60">
        <v>4856263</v>
      </c>
      <c r="D157" s="60">
        <v>-3938754</v>
      </c>
      <c r="E157" s="60">
        <v>0</v>
      </c>
      <c r="F157" s="60">
        <v>0</v>
      </c>
      <c r="G157" s="60">
        <v>0</v>
      </c>
      <c r="H157" s="60">
        <v>917509</v>
      </c>
      <c r="I157" s="60">
        <v>-917509</v>
      </c>
      <c r="J157" s="60">
        <v>0</v>
      </c>
      <c r="K157" s="60">
        <v>33794</v>
      </c>
      <c r="L157" s="60">
        <v>-33794</v>
      </c>
      <c r="M157" s="60">
        <v>0</v>
      </c>
      <c r="N157" s="60">
        <v>0</v>
      </c>
    </row>
    <row r="158" spans="1:14" ht="15" x14ac:dyDescent="0.3">
      <c r="A158" s="53" t="s">
        <v>339</v>
      </c>
      <c r="B158" s="53" t="s">
        <v>45</v>
      </c>
      <c r="C158" s="60">
        <v>4809464</v>
      </c>
      <c r="D158" s="60">
        <v>-3835107</v>
      </c>
      <c r="E158" s="60">
        <v>0</v>
      </c>
      <c r="F158" s="60">
        <v>0</v>
      </c>
      <c r="G158" s="60">
        <v>0</v>
      </c>
      <c r="H158" s="60">
        <v>974357</v>
      </c>
      <c r="I158" s="60">
        <v>-974357</v>
      </c>
      <c r="J158" s="60">
        <v>0</v>
      </c>
      <c r="K158" s="60">
        <v>508124</v>
      </c>
      <c r="L158" s="60">
        <v>-508124</v>
      </c>
      <c r="M158" s="60">
        <v>0</v>
      </c>
      <c r="N158" s="60">
        <v>0</v>
      </c>
    </row>
    <row r="159" spans="1:14" ht="15" x14ac:dyDescent="0.3">
      <c r="A159" s="53" t="s">
        <v>339</v>
      </c>
      <c r="B159" s="53" t="s">
        <v>46</v>
      </c>
      <c r="C159" s="60">
        <v>4572341</v>
      </c>
      <c r="D159" s="60">
        <v>-3623740</v>
      </c>
      <c r="E159" s="60">
        <v>0</v>
      </c>
      <c r="F159" s="60">
        <v>0</v>
      </c>
      <c r="G159" s="60">
        <v>0</v>
      </c>
      <c r="H159" s="60">
        <v>948601</v>
      </c>
      <c r="I159" s="60">
        <v>-935719</v>
      </c>
      <c r="J159" s="60">
        <v>12882</v>
      </c>
      <c r="K159" s="60">
        <v>408288</v>
      </c>
      <c r="L159" s="60">
        <v>-408288</v>
      </c>
      <c r="M159" s="60">
        <v>0</v>
      </c>
      <c r="N159" s="60">
        <v>12882</v>
      </c>
    </row>
    <row r="160" spans="1:14" ht="15" x14ac:dyDescent="0.3">
      <c r="A160" s="53" t="s">
        <v>339</v>
      </c>
      <c r="B160" s="53" t="s">
        <v>47</v>
      </c>
      <c r="C160" s="60">
        <v>3905666</v>
      </c>
      <c r="D160" s="60">
        <v>-2274368</v>
      </c>
      <c r="E160" s="60">
        <v>0</v>
      </c>
      <c r="F160" s="60">
        <v>0</v>
      </c>
      <c r="G160" s="60">
        <v>0</v>
      </c>
      <c r="H160" s="60">
        <v>1631298</v>
      </c>
      <c r="I160" s="60">
        <v>-1621000</v>
      </c>
      <c r="J160" s="60">
        <v>10298</v>
      </c>
      <c r="K160" s="60">
        <v>173451</v>
      </c>
      <c r="L160" s="60">
        <v>-79181</v>
      </c>
      <c r="M160" s="60">
        <v>94270</v>
      </c>
      <c r="N160" s="60">
        <v>-83972</v>
      </c>
    </row>
    <row r="161" spans="1:14" ht="15" x14ac:dyDescent="0.3">
      <c r="A161" s="53" t="s">
        <v>339</v>
      </c>
      <c r="B161" s="53" t="s">
        <v>48</v>
      </c>
      <c r="C161" s="60">
        <v>3597387</v>
      </c>
      <c r="D161" s="60">
        <v>-2022741</v>
      </c>
      <c r="E161" s="60">
        <v>0</v>
      </c>
      <c r="F161" s="60">
        <v>0</v>
      </c>
      <c r="G161" s="60">
        <v>0</v>
      </c>
      <c r="H161" s="60">
        <v>1574646</v>
      </c>
      <c r="I161" s="60">
        <v>-1571441</v>
      </c>
      <c r="J161" s="60">
        <v>3205</v>
      </c>
      <c r="K161" s="60">
        <v>71971</v>
      </c>
      <c r="L161" s="60">
        <v>-36921</v>
      </c>
      <c r="M161" s="60">
        <v>35050</v>
      </c>
      <c r="N161" s="60">
        <v>-31845</v>
      </c>
    </row>
    <row r="162" spans="1:14" ht="15" x14ac:dyDescent="0.3">
      <c r="A162" s="53" t="s">
        <v>339</v>
      </c>
      <c r="B162" s="53" t="s">
        <v>49</v>
      </c>
      <c r="C162" s="60">
        <v>1400907</v>
      </c>
      <c r="D162" s="60">
        <v>-717281</v>
      </c>
      <c r="E162" s="60">
        <v>0</v>
      </c>
      <c r="F162" s="60">
        <v>0</v>
      </c>
      <c r="G162" s="60">
        <v>0</v>
      </c>
      <c r="H162" s="60">
        <v>683626</v>
      </c>
      <c r="I162" s="60">
        <v>-683626</v>
      </c>
      <c r="J162" s="60">
        <v>0</v>
      </c>
      <c r="K162" s="60">
        <v>170593</v>
      </c>
      <c r="L162" s="60">
        <v>-170593</v>
      </c>
      <c r="M162" s="60">
        <v>0</v>
      </c>
      <c r="N162" s="60">
        <v>0</v>
      </c>
    </row>
    <row r="163" spans="1:14" ht="15" x14ac:dyDescent="0.3">
      <c r="A163" s="53" t="s">
        <v>339</v>
      </c>
      <c r="B163" s="53" t="s">
        <v>50</v>
      </c>
      <c r="C163" s="60">
        <v>812881</v>
      </c>
      <c r="D163" s="60">
        <v>-408015</v>
      </c>
      <c r="E163" s="60">
        <v>0</v>
      </c>
      <c r="F163" s="60">
        <v>0</v>
      </c>
      <c r="G163" s="60">
        <v>0</v>
      </c>
      <c r="H163" s="60">
        <v>404866</v>
      </c>
      <c r="I163" s="60">
        <v>-404866</v>
      </c>
      <c r="J163" s="60">
        <v>0</v>
      </c>
      <c r="K163" s="60">
        <v>58222</v>
      </c>
      <c r="L163" s="60">
        <v>-58222</v>
      </c>
      <c r="M163" s="60">
        <v>0</v>
      </c>
      <c r="N163" s="60">
        <v>0</v>
      </c>
    </row>
    <row r="164" spans="1:14" ht="15" x14ac:dyDescent="0.3">
      <c r="A164" s="53" t="s">
        <v>338</v>
      </c>
      <c r="B164" s="53" t="s">
        <v>46</v>
      </c>
      <c r="C164" s="60">
        <v>56403</v>
      </c>
      <c r="D164" s="60">
        <v>-10232</v>
      </c>
      <c r="E164" s="60">
        <v>0</v>
      </c>
      <c r="F164" s="60">
        <v>0</v>
      </c>
      <c r="G164" s="60">
        <v>0</v>
      </c>
      <c r="H164" s="60">
        <v>46171</v>
      </c>
      <c r="I164" s="60">
        <v>-46171</v>
      </c>
      <c r="J164" s="60">
        <v>0</v>
      </c>
      <c r="K164" s="60">
        <v>0</v>
      </c>
      <c r="L164" s="60">
        <v>0</v>
      </c>
      <c r="M164" s="60">
        <v>0</v>
      </c>
      <c r="N164" s="60">
        <v>0</v>
      </c>
    </row>
    <row r="165" spans="1:14" ht="15" x14ac:dyDescent="0.3">
      <c r="A165" s="53" t="s">
        <v>338</v>
      </c>
      <c r="B165" s="53" t="s">
        <v>47</v>
      </c>
      <c r="C165" s="60">
        <v>53962</v>
      </c>
      <c r="D165" s="60">
        <v>-28073</v>
      </c>
      <c r="E165" s="60">
        <v>0</v>
      </c>
      <c r="F165" s="60">
        <v>0</v>
      </c>
      <c r="G165" s="60">
        <v>0</v>
      </c>
      <c r="H165" s="60">
        <v>25889</v>
      </c>
      <c r="I165" s="60">
        <v>-25889</v>
      </c>
      <c r="J165" s="60">
        <v>0</v>
      </c>
      <c r="K165" s="60">
        <v>0</v>
      </c>
      <c r="L165" s="60">
        <v>0</v>
      </c>
      <c r="M165" s="60">
        <v>0</v>
      </c>
      <c r="N165" s="60">
        <v>0</v>
      </c>
    </row>
    <row r="166" spans="1:14" ht="15" x14ac:dyDescent="0.3">
      <c r="A166" s="53" t="s">
        <v>338</v>
      </c>
      <c r="B166" s="53" t="s">
        <v>48</v>
      </c>
      <c r="C166" s="60">
        <v>46507</v>
      </c>
      <c r="D166" s="60">
        <v>-3941</v>
      </c>
      <c r="E166" s="60">
        <v>0</v>
      </c>
      <c r="F166" s="60">
        <v>0</v>
      </c>
      <c r="G166" s="60">
        <v>0</v>
      </c>
      <c r="H166" s="60">
        <v>42566</v>
      </c>
      <c r="I166" s="60">
        <v>-42566</v>
      </c>
      <c r="J166" s="60">
        <v>0</v>
      </c>
      <c r="K166" s="60">
        <v>2468</v>
      </c>
      <c r="L166" s="60">
        <v>-2468</v>
      </c>
      <c r="M166" s="60">
        <v>0</v>
      </c>
      <c r="N166" s="60">
        <v>0</v>
      </c>
    </row>
    <row r="167" spans="1:14" ht="15" x14ac:dyDescent="0.3">
      <c r="A167" s="53" t="s">
        <v>338</v>
      </c>
      <c r="B167" s="53" t="s">
        <v>49</v>
      </c>
      <c r="C167" s="60">
        <v>41759</v>
      </c>
      <c r="D167" s="60">
        <v>-1332</v>
      </c>
      <c r="E167" s="60">
        <v>0</v>
      </c>
      <c r="F167" s="60">
        <v>0</v>
      </c>
      <c r="G167" s="60">
        <v>0</v>
      </c>
      <c r="H167" s="60">
        <v>40427</v>
      </c>
      <c r="I167" s="60">
        <v>-40427</v>
      </c>
      <c r="J167" s="60">
        <v>0</v>
      </c>
      <c r="K167" s="60">
        <v>2886</v>
      </c>
      <c r="L167" s="60">
        <v>-2886</v>
      </c>
      <c r="M167" s="60">
        <v>0</v>
      </c>
      <c r="N167" s="60">
        <v>0</v>
      </c>
    </row>
    <row r="168" spans="1:14" ht="15" x14ac:dyDescent="0.3">
      <c r="A168" s="53" t="s">
        <v>337</v>
      </c>
      <c r="B168" s="53" t="s">
        <v>41</v>
      </c>
      <c r="C168" s="60">
        <v>160000</v>
      </c>
      <c r="D168" s="60">
        <v>-160000</v>
      </c>
      <c r="E168" s="60">
        <v>0</v>
      </c>
      <c r="F168" s="60">
        <v>0</v>
      </c>
      <c r="G168" s="60">
        <v>0</v>
      </c>
      <c r="H168" s="60">
        <v>0</v>
      </c>
      <c r="I168" s="60">
        <v>0</v>
      </c>
      <c r="J168" s="60">
        <v>0</v>
      </c>
      <c r="K168" s="60">
        <v>160000</v>
      </c>
      <c r="L168" s="60">
        <v>-160000</v>
      </c>
      <c r="M168" s="60">
        <v>0</v>
      </c>
      <c r="N168" s="60">
        <v>0</v>
      </c>
    </row>
    <row r="169" spans="1:14" ht="15" x14ac:dyDescent="0.3">
      <c r="A169" s="53" t="s">
        <v>337</v>
      </c>
      <c r="B169" s="53" t="s">
        <v>42</v>
      </c>
      <c r="C169" s="60">
        <v>178765</v>
      </c>
      <c r="D169" s="60">
        <v>-178765</v>
      </c>
      <c r="E169" s="60">
        <v>0</v>
      </c>
      <c r="F169" s="60">
        <v>0</v>
      </c>
      <c r="G169" s="60">
        <v>0</v>
      </c>
      <c r="H169" s="60">
        <v>0</v>
      </c>
      <c r="I169" s="60">
        <v>0</v>
      </c>
      <c r="J169" s="60">
        <v>0</v>
      </c>
      <c r="K169" s="60">
        <v>178765</v>
      </c>
      <c r="L169" s="60">
        <v>-178765</v>
      </c>
      <c r="M169" s="60">
        <v>0</v>
      </c>
      <c r="N169" s="60">
        <v>0</v>
      </c>
    </row>
    <row r="170" spans="1:14" ht="15" x14ac:dyDescent="0.3">
      <c r="A170" s="53" t="s">
        <v>337</v>
      </c>
      <c r="B170" s="53" t="s">
        <v>43</v>
      </c>
      <c r="C170" s="60">
        <v>175910</v>
      </c>
      <c r="D170" s="60">
        <v>-175910</v>
      </c>
      <c r="E170" s="60">
        <v>0</v>
      </c>
      <c r="F170" s="60">
        <v>0</v>
      </c>
      <c r="G170" s="60">
        <v>0</v>
      </c>
      <c r="H170" s="60">
        <v>0</v>
      </c>
      <c r="I170" s="60">
        <v>0</v>
      </c>
      <c r="J170" s="60">
        <v>0</v>
      </c>
      <c r="K170" s="60">
        <v>175910</v>
      </c>
      <c r="L170" s="60">
        <v>-175910</v>
      </c>
      <c r="M170" s="60">
        <v>0</v>
      </c>
      <c r="N170" s="60">
        <v>0</v>
      </c>
    </row>
    <row r="171" spans="1:14" ht="15" x14ac:dyDescent="0.3">
      <c r="A171" s="53" t="s">
        <v>337</v>
      </c>
      <c r="B171" s="53" t="s">
        <v>44</v>
      </c>
      <c r="C171" s="60">
        <v>112030</v>
      </c>
      <c r="D171" s="60">
        <v>-112030</v>
      </c>
      <c r="E171" s="60">
        <v>0</v>
      </c>
      <c r="F171" s="60">
        <v>0</v>
      </c>
      <c r="G171" s="60">
        <v>0</v>
      </c>
      <c r="H171" s="60">
        <v>0</v>
      </c>
      <c r="I171" s="60">
        <v>0</v>
      </c>
      <c r="J171" s="60">
        <v>0</v>
      </c>
      <c r="K171" s="60">
        <v>102030</v>
      </c>
      <c r="L171" s="60">
        <v>-102030</v>
      </c>
      <c r="M171" s="60">
        <v>0</v>
      </c>
      <c r="N171" s="60">
        <v>0</v>
      </c>
    </row>
    <row r="172" spans="1:14" ht="15" x14ac:dyDescent="0.3">
      <c r="A172" s="53" t="s">
        <v>337</v>
      </c>
      <c r="B172" s="53" t="s">
        <v>45</v>
      </c>
      <c r="C172" s="60">
        <v>8738</v>
      </c>
      <c r="D172" s="60">
        <v>-874</v>
      </c>
      <c r="E172" s="60">
        <v>0</v>
      </c>
      <c r="F172" s="60">
        <v>0</v>
      </c>
      <c r="G172" s="60">
        <v>0</v>
      </c>
      <c r="H172" s="60">
        <v>7864</v>
      </c>
      <c r="I172" s="60">
        <v>-7864</v>
      </c>
      <c r="J172" s="60">
        <v>0</v>
      </c>
      <c r="K172" s="60">
        <v>0</v>
      </c>
      <c r="L172" s="60">
        <v>0</v>
      </c>
      <c r="M172" s="60">
        <v>0</v>
      </c>
      <c r="N172" s="60">
        <v>0</v>
      </c>
    </row>
    <row r="173" spans="1:14" ht="15" x14ac:dyDescent="0.3">
      <c r="A173" s="53" t="s">
        <v>337</v>
      </c>
      <c r="B173" s="53" t="s">
        <v>48</v>
      </c>
      <c r="C173" s="60">
        <v>1568</v>
      </c>
      <c r="D173" s="60">
        <v>-1568</v>
      </c>
      <c r="E173" s="60">
        <v>0</v>
      </c>
      <c r="F173" s="60">
        <v>0</v>
      </c>
      <c r="G173" s="60">
        <v>0</v>
      </c>
      <c r="H173" s="60">
        <v>0</v>
      </c>
      <c r="I173" s="60">
        <v>0</v>
      </c>
      <c r="J173" s="60">
        <v>0</v>
      </c>
      <c r="K173" s="60">
        <v>0</v>
      </c>
      <c r="L173" s="60">
        <v>0</v>
      </c>
      <c r="M173" s="60">
        <v>0</v>
      </c>
      <c r="N173" s="60">
        <v>0</v>
      </c>
    </row>
    <row r="174" spans="1:14" ht="15" x14ac:dyDescent="0.3">
      <c r="A174" s="53" t="s">
        <v>337</v>
      </c>
      <c r="B174" s="53" t="s">
        <v>49</v>
      </c>
      <c r="C174" s="60">
        <v>1198</v>
      </c>
      <c r="D174" s="60">
        <v>0</v>
      </c>
      <c r="E174" s="60">
        <v>0</v>
      </c>
      <c r="F174" s="60">
        <v>0</v>
      </c>
      <c r="G174" s="60">
        <v>0</v>
      </c>
      <c r="H174" s="60">
        <v>1198</v>
      </c>
      <c r="I174" s="60">
        <v>-1198</v>
      </c>
      <c r="J174" s="60">
        <v>0</v>
      </c>
      <c r="K174" s="60">
        <v>0</v>
      </c>
      <c r="L174" s="60">
        <v>0</v>
      </c>
      <c r="M174" s="60">
        <v>0</v>
      </c>
      <c r="N174" s="60">
        <v>0</v>
      </c>
    </row>
    <row r="175" spans="1:14" ht="15" x14ac:dyDescent="0.3">
      <c r="A175" s="53" t="s">
        <v>337</v>
      </c>
      <c r="B175" s="53" t="s">
        <v>50</v>
      </c>
      <c r="C175" s="60">
        <v>27296</v>
      </c>
      <c r="D175" s="60">
        <v>-13937</v>
      </c>
      <c r="E175" s="60">
        <v>0</v>
      </c>
      <c r="F175" s="60">
        <v>0</v>
      </c>
      <c r="G175" s="60">
        <v>0</v>
      </c>
      <c r="H175" s="60">
        <v>13359</v>
      </c>
      <c r="I175" s="60">
        <v>-13359</v>
      </c>
      <c r="J175" s="60">
        <v>0</v>
      </c>
      <c r="K175" s="60">
        <v>0</v>
      </c>
      <c r="L175" s="60">
        <v>0</v>
      </c>
      <c r="M175" s="60">
        <v>0</v>
      </c>
      <c r="N175" s="60">
        <v>0</v>
      </c>
    </row>
    <row r="176" spans="1:14" ht="15" x14ac:dyDescent="0.3">
      <c r="A176" s="53" t="s">
        <v>337</v>
      </c>
      <c r="B176" s="53" t="s">
        <v>51</v>
      </c>
      <c r="C176" s="60">
        <v>28074</v>
      </c>
      <c r="D176" s="60">
        <v>-14792</v>
      </c>
      <c r="E176" s="60">
        <v>0</v>
      </c>
      <c r="F176" s="60">
        <v>0</v>
      </c>
      <c r="G176" s="60">
        <v>0</v>
      </c>
      <c r="H176" s="60">
        <v>13282</v>
      </c>
      <c r="I176" s="60">
        <v>-13282</v>
      </c>
      <c r="J176" s="60">
        <v>0</v>
      </c>
      <c r="K176" s="60">
        <v>0</v>
      </c>
      <c r="L176" s="60">
        <v>0</v>
      </c>
      <c r="M176" s="60">
        <v>0</v>
      </c>
      <c r="N176" s="60">
        <v>0</v>
      </c>
    </row>
    <row r="177" spans="1:14" ht="15" x14ac:dyDescent="0.3">
      <c r="A177" s="53" t="s">
        <v>336</v>
      </c>
      <c r="B177" s="53" t="s">
        <v>49</v>
      </c>
      <c r="C177" s="60">
        <v>712</v>
      </c>
      <c r="D177" s="60">
        <v>0</v>
      </c>
      <c r="E177" s="60">
        <v>0</v>
      </c>
      <c r="F177" s="60">
        <v>0</v>
      </c>
      <c r="G177" s="60">
        <v>0</v>
      </c>
      <c r="H177" s="60">
        <v>712</v>
      </c>
      <c r="I177" s="60">
        <v>-712</v>
      </c>
      <c r="J177" s="60">
        <v>0</v>
      </c>
      <c r="K177" s="60">
        <v>0</v>
      </c>
      <c r="L177" s="60">
        <v>0</v>
      </c>
      <c r="M177" s="60">
        <v>0</v>
      </c>
      <c r="N177" s="60">
        <v>0</v>
      </c>
    </row>
    <row r="178" spans="1:14" ht="15" x14ac:dyDescent="0.3">
      <c r="A178" s="53" t="s">
        <v>336</v>
      </c>
      <c r="B178" s="53" t="s">
        <v>50</v>
      </c>
      <c r="C178" s="60">
        <v>1169</v>
      </c>
      <c r="D178" s="60">
        <v>0</v>
      </c>
      <c r="E178" s="60">
        <v>0</v>
      </c>
      <c r="F178" s="60">
        <v>0</v>
      </c>
      <c r="G178" s="60">
        <v>0</v>
      </c>
      <c r="H178" s="60">
        <v>1169</v>
      </c>
      <c r="I178" s="60">
        <v>-1169</v>
      </c>
      <c r="J178" s="60">
        <v>0</v>
      </c>
      <c r="K178" s="60">
        <v>0</v>
      </c>
      <c r="L178" s="60">
        <v>0</v>
      </c>
      <c r="M178" s="60">
        <v>0</v>
      </c>
      <c r="N178" s="60">
        <v>0</v>
      </c>
    </row>
    <row r="179" spans="1:14" ht="15" x14ac:dyDescent="0.3">
      <c r="A179" s="53" t="s">
        <v>336</v>
      </c>
      <c r="B179" s="53" t="s">
        <v>52</v>
      </c>
      <c r="C179" s="60">
        <v>716</v>
      </c>
      <c r="D179" s="60">
        <v>0</v>
      </c>
      <c r="E179" s="60">
        <v>0</v>
      </c>
      <c r="F179" s="60">
        <v>0</v>
      </c>
      <c r="G179" s="60">
        <v>0</v>
      </c>
      <c r="H179" s="60">
        <v>716</v>
      </c>
      <c r="I179" s="60">
        <v>-716</v>
      </c>
      <c r="J179" s="60">
        <v>0</v>
      </c>
      <c r="K179" s="60">
        <v>0</v>
      </c>
      <c r="L179" s="60">
        <v>0</v>
      </c>
      <c r="M179" s="60">
        <v>0</v>
      </c>
      <c r="N179" s="60">
        <v>0</v>
      </c>
    </row>
    <row r="180" spans="1:14" ht="15" x14ac:dyDescent="0.3">
      <c r="A180" s="53" t="s">
        <v>336</v>
      </c>
      <c r="B180" s="53" t="s">
        <v>53</v>
      </c>
      <c r="C180" s="60">
        <v>1319</v>
      </c>
      <c r="D180" s="60">
        <v>0</v>
      </c>
      <c r="E180" s="60">
        <v>0</v>
      </c>
      <c r="F180" s="60">
        <v>0</v>
      </c>
      <c r="G180" s="60">
        <v>0</v>
      </c>
      <c r="H180" s="60">
        <v>1319</v>
      </c>
      <c r="I180" s="60">
        <v>-1319</v>
      </c>
      <c r="J180" s="60">
        <v>0</v>
      </c>
      <c r="K180" s="60">
        <v>0</v>
      </c>
      <c r="L180" s="60">
        <v>0</v>
      </c>
      <c r="M180" s="60">
        <v>0</v>
      </c>
      <c r="N180" s="60">
        <v>0</v>
      </c>
    </row>
    <row r="181" spans="1:14" ht="15" x14ac:dyDescent="0.3">
      <c r="A181" s="53" t="s">
        <v>335</v>
      </c>
      <c r="B181" s="53" t="s">
        <v>39</v>
      </c>
      <c r="C181" s="60">
        <v>680288</v>
      </c>
      <c r="D181" s="60">
        <v>-4007</v>
      </c>
      <c r="E181" s="60">
        <v>0</v>
      </c>
      <c r="F181" s="60">
        <v>0</v>
      </c>
      <c r="G181" s="60">
        <v>0</v>
      </c>
      <c r="H181" s="60">
        <v>676281</v>
      </c>
      <c r="I181" s="60">
        <v>-650651</v>
      </c>
      <c r="J181" s="60">
        <v>25630</v>
      </c>
      <c r="K181" s="60">
        <v>0</v>
      </c>
      <c r="L181" s="60">
        <v>0</v>
      </c>
      <c r="M181" s="60">
        <v>0</v>
      </c>
      <c r="N181" s="60">
        <v>25630</v>
      </c>
    </row>
    <row r="182" spans="1:14" ht="15" x14ac:dyDescent="0.3">
      <c r="A182" s="53" t="s">
        <v>335</v>
      </c>
      <c r="B182" s="53" t="s">
        <v>40</v>
      </c>
      <c r="C182" s="60">
        <v>812644</v>
      </c>
      <c r="D182" s="60">
        <v>-128110</v>
      </c>
      <c r="E182" s="60">
        <v>0</v>
      </c>
      <c r="F182" s="60">
        <v>0</v>
      </c>
      <c r="G182" s="60">
        <v>0</v>
      </c>
      <c r="H182" s="60">
        <v>684534</v>
      </c>
      <c r="I182" s="60">
        <v>-664641</v>
      </c>
      <c r="J182" s="60">
        <v>19893</v>
      </c>
      <c r="K182" s="60">
        <v>0</v>
      </c>
      <c r="L182" s="60">
        <v>0</v>
      </c>
      <c r="M182" s="60">
        <v>0</v>
      </c>
      <c r="N182" s="60">
        <v>19893</v>
      </c>
    </row>
    <row r="183" spans="1:14" ht="15" x14ac:dyDescent="0.3">
      <c r="A183" s="53" t="s">
        <v>335</v>
      </c>
      <c r="B183" s="53" t="s">
        <v>41</v>
      </c>
      <c r="C183" s="60">
        <v>778192</v>
      </c>
      <c r="D183" s="60">
        <v>-2383</v>
      </c>
      <c r="E183" s="60">
        <v>0</v>
      </c>
      <c r="F183" s="60">
        <v>0</v>
      </c>
      <c r="G183" s="60">
        <v>0</v>
      </c>
      <c r="H183" s="60">
        <v>775809</v>
      </c>
      <c r="I183" s="60">
        <v>-735585</v>
      </c>
      <c r="J183" s="60">
        <v>40224</v>
      </c>
      <c r="K183" s="60">
        <v>0</v>
      </c>
      <c r="L183" s="60">
        <v>0</v>
      </c>
      <c r="M183" s="60">
        <v>0</v>
      </c>
      <c r="N183" s="60">
        <v>40224</v>
      </c>
    </row>
    <row r="184" spans="1:14" ht="15" x14ac:dyDescent="0.3">
      <c r="A184" s="53" t="s">
        <v>335</v>
      </c>
      <c r="B184" s="53" t="s">
        <v>42</v>
      </c>
      <c r="C184" s="60">
        <v>711478</v>
      </c>
      <c r="D184" s="60">
        <v>-3491</v>
      </c>
      <c r="E184" s="60">
        <v>0</v>
      </c>
      <c r="F184" s="60">
        <v>0</v>
      </c>
      <c r="G184" s="60">
        <v>0</v>
      </c>
      <c r="H184" s="60">
        <v>707987</v>
      </c>
      <c r="I184" s="60">
        <v>-672870</v>
      </c>
      <c r="J184" s="60">
        <v>35117</v>
      </c>
      <c r="K184" s="60">
        <v>0</v>
      </c>
      <c r="L184" s="60">
        <v>0</v>
      </c>
      <c r="M184" s="60">
        <v>0</v>
      </c>
      <c r="N184" s="60">
        <v>35117</v>
      </c>
    </row>
    <row r="185" spans="1:14" ht="15" x14ac:dyDescent="0.3">
      <c r="A185" s="53" t="s">
        <v>335</v>
      </c>
      <c r="B185" s="53" t="s">
        <v>43</v>
      </c>
      <c r="C185" s="60">
        <v>855770</v>
      </c>
      <c r="D185" s="60">
        <v>-1883</v>
      </c>
      <c r="E185" s="60">
        <v>0</v>
      </c>
      <c r="F185" s="60">
        <v>0</v>
      </c>
      <c r="G185" s="60">
        <v>0</v>
      </c>
      <c r="H185" s="60">
        <v>853887</v>
      </c>
      <c r="I185" s="60">
        <v>-840901</v>
      </c>
      <c r="J185" s="60">
        <v>12986</v>
      </c>
      <c r="K185" s="60">
        <v>0</v>
      </c>
      <c r="L185" s="60">
        <v>0</v>
      </c>
      <c r="M185" s="60">
        <v>0</v>
      </c>
      <c r="N185" s="60">
        <v>12986</v>
      </c>
    </row>
    <row r="186" spans="1:14" ht="15" x14ac:dyDescent="0.3">
      <c r="A186" s="53" t="s">
        <v>335</v>
      </c>
      <c r="B186" s="53" t="s">
        <v>44</v>
      </c>
      <c r="C186" s="60">
        <v>896703</v>
      </c>
      <c r="D186" s="60">
        <v>-4196</v>
      </c>
      <c r="E186" s="60">
        <v>0</v>
      </c>
      <c r="F186" s="60">
        <v>0</v>
      </c>
      <c r="G186" s="60">
        <v>0</v>
      </c>
      <c r="H186" s="60">
        <v>892507</v>
      </c>
      <c r="I186" s="60">
        <v>-892507</v>
      </c>
      <c r="J186" s="60">
        <v>0</v>
      </c>
      <c r="K186" s="60">
        <v>159704</v>
      </c>
      <c r="L186" s="60">
        <v>-145885</v>
      </c>
      <c r="M186" s="60">
        <v>13819</v>
      </c>
      <c r="N186" s="60">
        <v>-13819</v>
      </c>
    </row>
    <row r="187" spans="1:14" ht="15" x14ac:dyDescent="0.3">
      <c r="A187" s="53" t="s">
        <v>335</v>
      </c>
      <c r="B187" s="53" t="s">
        <v>45</v>
      </c>
      <c r="C187" s="60">
        <v>814188</v>
      </c>
      <c r="D187" s="60">
        <v>-2858</v>
      </c>
      <c r="E187" s="60">
        <v>0</v>
      </c>
      <c r="F187" s="60">
        <v>0</v>
      </c>
      <c r="G187" s="60">
        <v>0</v>
      </c>
      <c r="H187" s="60">
        <v>811330</v>
      </c>
      <c r="I187" s="60">
        <v>-811330</v>
      </c>
      <c r="J187" s="60">
        <v>0</v>
      </c>
      <c r="K187" s="60">
        <v>0</v>
      </c>
      <c r="L187" s="60">
        <v>0</v>
      </c>
      <c r="M187" s="60">
        <v>0</v>
      </c>
      <c r="N187" s="60">
        <v>0</v>
      </c>
    </row>
    <row r="188" spans="1:14" ht="15" x14ac:dyDescent="0.3">
      <c r="A188" s="53" t="s">
        <v>335</v>
      </c>
      <c r="B188" s="53" t="s">
        <v>46</v>
      </c>
      <c r="C188" s="60">
        <v>667359</v>
      </c>
      <c r="D188" s="60">
        <v>-2617</v>
      </c>
      <c r="E188" s="60">
        <v>0</v>
      </c>
      <c r="F188" s="60">
        <v>0</v>
      </c>
      <c r="G188" s="60">
        <v>0</v>
      </c>
      <c r="H188" s="60">
        <v>664742</v>
      </c>
      <c r="I188" s="60">
        <v>-664742</v>
      </c>
      <c r="J188" s="60">
        <v>0</v>
      </c>
      <c r="K188" s="60">
        <v>0</v>
      </c>
      <c r="L188" s="60">
        <v>0</v>
      </c>
      <c r="M188" s="60">
        <v>0</v>
      </c>
      <c r="N188" s="60">
        <v>0</v>
      </c>
    </row>
    <row r="189" spans="1:14" ht="15" x14ac:dyDescent="0.3">
      <c r="A189" s="53" t="s">
        <v>335</v>
      </c>
      <c r="B189" s="53" t="s">
        <v>47</v>
      </c>
      <c r="C189" s="60">
        <v>795798</v>
      </c>
      <c r="D189" s="60">
        <v>-13145</v>
      </c>
      <c r="E189" s="60">
        <v>0</v>
      </c>
      <c r="F189" s="60">
        <v>0</v>
      </c>
      <c r="G189" s="60">
        <v>0</v>
      </c>
      <c r="H189" s="60">
        <v>782653</v>
      </c>
      <c r="I189" s="60">
        <v>-782653</v>
      </c>
      <c r="J189" s="60">
        <v>0</v>
      </c>
      <c r="K189" s="60">
        <v>0</v>
      </c>
      <c r="L189" s="60">
        <v>0</v>
      </c>
      <c r="M189" s="60">
        <v>0</v>
      </c>
      <c r="N189" s="60">
        <v>0</v>
      </c>
    </row>
    <row r="190" spans="1:14" ht="15" x14ac:dyDescent="0.3">
      <c r="A190" s="53" t="s">
        <v>335</v>
      </c>
      <c r="B190" s="53" t="s">
        <v>48</v>
      </c>
      <c r="C190" s="60">
        <v>795224</v>
      </c>
      <c r="D190" s="60">
        <v>-14496</v>
      </c>
      <c r="E190" s="60">
        <v>0</v>
      </c>
      <c r="F190" s="60">
        <v>0</v>
      </c>
      <c r="G190" s="60">
        <v>0</v>
      </c>
      <c r="H190" s="60">
        <v>780728</v>
      </c>
      <c r="I190" s="60">
        <v>-780728</v>
      </c>
      <c r="J190" s="60">
        <v>0</v>
      </c>
      <c r="K190" s="60">
        <v>33</v>
      </c>
      <c r="L190" s="60">
        <v>-33</v>
      </c>
      <c r="M190" s="60">
        <v>0</v>
      </c>
      <c r="N190" s="60">
        <v>0</v>
      </c>
    </row>
    <row r="191" spans="1:14" ht="15" x14ac:dyDescent="0.3">
      <c r="A191" s="53" t="s">
        <v>335</v>
      </c>
      <c r="B191" s="53" t="s">
        <v>49</v>
      </c>
      <c r="C191" s="60">
        <v>616258</v>
      </c>
      <c r="D191" s="60">
        <v>-1825</v>
      </c>
      <c r="E191" s="60">
        <v>0</v>
      </c>
      <c r="F191" s="60">
        <v>0</v>
      </c>
      <c r="G191" s="60">
        <v>0</v>
      </c>
      <c r="H191" s="60">
        <v>614433</v>
      </c>
      <c r="I191" s="60">
        <v>-614433</v>
      </c>
      <c r="J191" s="60">
        <v>0</v>
      </c>
      <c r="K191" s="60">
        <v>11162</v>
      </c>
      <c r="L191" s="60">
        <v>-9987</v>
      </c>
      <c r="M191" s="60">
        <v>1175</v>
      </c>
      <c r="N191" s="60">
        <v>-1175</v>
      </c>
    </row>
    <row r="192" spans="1:14" ht="15" x14ac:dyDescent="0.3">
      <c r="A192" s="53" t="s">
        <v>335</v>
      </c>
      <c r="B192" s="53" t="s">
        <v>50</v>
      </c>
      <c r="C192" s="60">
        <v>28469</v>
      </c>
      <c r="D192" s="60">
        <v>0</v>
      </c>
      <c r="E192" s="60">
        <v>0</v>
      </c>
      <c r="F192" s="60">
        <v>0</v>
      </c>
      <c r="G192" s="60">
        <v>0</v>
      </c>
      <c r="H192" s="60">
        <v>28469</v>
      </c>
      <c r="I192" s="60">
        <v>-28469</v>
      </c>
      <c r="J192" s="60">
        <v>0</v>
      </c>
      <c r="K192" s="60">
        <v>17658</v>
      </c>
      <c r="L192" s="60">
        <v>-8829</v>
      </c>
      <c r="M192" s="60">
        <v>8829</v>
      </c>
      <c r="N192" s="60">
        <v>-8829</v>
      </c>
    </row>
    <row r="193" spans="1:14" ht="15" x14ac:dyDescent="0.3">
      <c r="A193" s="53" t="s">
        <v>335</v>
      </c>
      <c r="B193" s="53" t="s">
        <v>55</v>
      </c>
      <c r="C193" s="60">
        <v>9538</v>
      </c>
      <c r="D193" s="60">
        <v>0</v>
      </c>
      <c r="E193" s="60">
        <v>0</v>
      </c>
      <c r="F193" s="60">
        <v>0</v>
      </c>
      <c r="G193" s="60">
        <v>0</v>
      </c>
      <c r="H193" s="60">
        <v>9538</v>
      </c>
      <c r="I193" s="60">
        <v>-9538</v>
      </c>
      <c r="J193" s="60">
        <v>0</v>
      </c>
      <c r="K193" s="60">
        <v>462</v>
      </c>
      <c r="L193" s="60">
        <v>-462</v>
      </c>
      <c r="M193" s="60">
        <v>0</v>
      </c>
      <c r="N193" s="60">
        <v>0</v>
      </c>
    </row>
    <row r="194" spans="1:14" ht="15" x14ac:dyDescent="0.3">
      <c r="A194" s="53" t="s">
        <v>334</v>
      </c>
      <c r="B194" s="53" t="s">
        <v>70</v>
      </c>
      <c r="C194" s="60">
        <v>79916</v>
      </c>
      <c r="D194" s="60">
        <v>-4500</v>
      </c>
      <c r="E194" s="60">
        <v>0</v>
      </c>
      <c r="F194" s="60">
        <v>0</v>
      </c>
      <c r="G194" s="60">
        <v>0</v>
      </c>
      <c r="H194" s="60">
        <v>75416</v>
      </c>
      <c r="I194" s="60">
        <v>-57555</v>
      </c>
      <c r="J194" s="60">
        <v>17861</v>
      </c>
      <c r="K194" s="60">
        <v>0</v>
      </c>
      <c r="L194" s="60">
        <v>0</v>
      </c>
      <c r="M194" s="60">
        <v>0</v>
      </c>
      <c r="N194" s="60">
        <v>17861</v>
      </c>
    </row>
    <row r="195" spans="1:14" ht="15" x14ac:dyDescent="0.3">
      <c r="A195" s="53" t="s">
        <v>334</v>
      </c>
      <c r="B195" s="53" t="s">
        <v>71</v>
      </c>
      <c r="C195" s="60">
        <v>595091</v>
      </c>
      <c r="D195" s="60">
        <v>-904</v>
      </c>
      <c r="E195" s="60">
        <v>0</v>
      </c>
      <c r="F195" s="60">
        <v>0</v>
      </c>
      <c r="G195" s="60">
        <v>0</v>
      </c>
      <c r="H195" s="60">
        <v>594187</v>
      </c>
      <c r="I195" s="60">
        <v>-543655</v>
      </c>
      <c r="J195" s="60">
        <v>50532</v>
      </c>
      <c r="K195" s="60">
        <v>0</v>
      </c>
      <c r="L195" s="60">
        <v>0</v>
      </c>
      <c r="M195" s="60">
        <v>0</v>
      </c>
      <c r="N195" s="60">
        <v>50532</v>
      </c>
    </row>
    <row r="196" spans="1:14" ht="15" x14ac:dyDescent="0.3">
      <c r="A196" s="53" t="s">
        <v>333</v>
      </c>
      <c r="B196" s="53" t="s">
        <v>39</v>
      </c>
      <c r="C196" s="60">
        <v>3057</v>
      </c>
      <c r="D196" s="60">
        <v>-3057</v>
      </c>
      <c r="E196" s="60">
        <v>0</v>
      </c>
      <c r="F196" s="60">
        <v>0</v>
      </c>
      <c r="G196" s="60">
        <v>0</v>
      </c>
      <c r="H196" s="60">
        <v>0</v>
      </c>
      <c r="I196" s="60">
        <v>0</v>
      </c>
      <c r="J196" s="60">
        <v>0</v>
      </c>
      <c r="K196" s="60">
        <v>0</v>
      </c>
      <c r="L196" s="60">
        <v>0</v>
      </c>
      <c r="M196" s="60">
        <v>0</v>
      </c>
      <c r="N196" s="60">
        <v>0</v>
      </c>
    </row>
    <row r="197" spans="1:14" ht="15" x14ac:dyDescent="0.3">
      <c r="A197" s="53" t="s">
        <v>332</v>
      </c>
      <c r="B197" s="53" t="s">
        <v>68</v>
      </c>
      <c r="C197" s="60">
        <v>4517288</v>
      </c>
      <c r="D197" s="60">
        <v>-4517288</v>
      </c>
      <c r="E197" s="60">
        <v>0</v>
      </c>
      <c r="F197" s="60">
        <v>0</v>
      </c>
      <c r="G197" s="60">
        <v>0</v>
      </c>
      <c r="H197" s="60">
        <v>0</v>
      </c>
      <c r="I197" s="60">
        <v>0</v>
      </c>
      <c r="J197" s="60">
        <v>0</v>
      </c>
      <c r="K197" s="60">
        <v>1000</v>
      </c>
      <c r="L197" s="60">
        <v>0</v>
      </c>
      <c r="M197" s="60">
        <v>1000</v>
      </c>
      <c r="N197" s="60">
        <v>-1000</v>
      </c>
    </row>
    <row r="198" spans="1:14" ht="15" x14ac:dyDescent="0.3">
      <c r="A198" s="53" t="s">
        <v>332</v>
      </c>
      <c r="B198" s="53" t="s">
        <v>69</v>
      </c>
      <c r="C198" s="60">
        <v>7851859</v>
      </c>
      <c r="D198" s="60">
        <v>-7851859</v>
      </c>
      <c r="E198" s="60">
        <v>0</v>
      </c>
      <c r="F198" s="60">
        <v>0</v>
      </c>
      <c r="G198" s="60">
        <v>0</v>
      </c>
      <c r="H198" s="60">
        <v>0</v>
      </c>
      <c r="I198" s="60">
        <v>0</v>
      </c>
      <c r="J198" s="60">
        <v>0</v>
      </c>
      <c r="K198" s="60">
        <v>1000</v>
      </c>
      <c r="L198" s="60">
        <v>0</v>
      </c>
      <c r="M198" s="60">
        <v>1000</v>
      </c>
      <c r="N198" s="60">
        <v>-1000</v>
      </c>
    </row>
    <row r="199" spans="1:14" ht="15" x14ac:dyDescent="0.3">
      <c r="A199" s="53" t="s">
        <v>332</v>
      </c>
      <c r="B199" s="53" t="s">
        <v>70</v>
      </c>
      <c r="C199" s="60">
        <v>10915495</v>
      </c>
      <c r="D199" s="60">
        <v>-10915495</v>
      </c>
      <c r="E199" s="60">
        <v>0</v>
      </c>
      <c r="F199" s="60">
        <v>0</v>
      </c>
      <c r="G199" s="60">
        <v>0</v>
      </c>
      <c r="H199" s="60">
        <v>0</v>
      </c>
      <c r="I199" s="60">
        <v>0</v>
      </c>
      <c r="J199" s="60">
        <v>0</v>
      </c>
      <c r="K199" s="60">
        <v>1000</v>
      </c>
      <c r="L199" s="60">
        <v>0</v>
      </c>
      <c r="M199" s="60">
        <v>1000</v>
      </c>
      <c r="N199" s="60">
        <v>-1000</v>
      </c>
    </row>
    <row r="200" spans="1:14" ht="15" x14ac:dyDescent="0.3">
      <c r="A200" s="53" t="s">
        <v>332</v>
      </c>
      <c r="B200" s="53" t="s">
        <v>71</v>
      </c>
      <c r="C200" s="60">
        <v>35452216</v>
      </c>
      <c r="D200" s="60">
        <v>-29881260</v>
      </c>
      <c r="E200" s="60">
        <v>0</v>
      </c>
      <c r="F200" s="60">
        <v>0</v>
      </c>
      <c r="G200" s="60">
        <v>0</v>
      </c>
      <c r="H200" s="60">
        <v>5570956</v>
      </c>
      <c r="I200" s="60">
        <v>-3907483</v>
      </c>
      <c r="J200" s="60">
        <v>1663473</v>
      </c>
      <c r="K200" s="60">
        <v>0</v>
      </c>
      <c r="L200" s="60">
        <v>0</v>
      </c>
      <c r="M200" s="60">
        <v>0</v>
      </c>
      <c r="N200" s="60">
        <v>1663473</v>
      </c>
    </row>
    <row r="201" spans="1:14" ht="15" x14ac:dyDescent="0.3">
      <c r="A201" s="53" t="s">
        <v>332</v>
      </c>
      <c r="B201" s="53" t="s">
        <v>39</v>
      </c>
      <c r="C201" s="60">
        <v>34460178</v>
      </c>
      <c r="D201" s="60">
        <v>-29271024</v>
      </c>
      <c r="E201" s="60">
        <v>0</v>
      </c>
      <c r="F201" s="60">
        <v>0</v>
      </c>
      <c r="G201" s="60">
        <v>0</v>
      </c>
      <c r="H201" s="60">
        <v>5189154</v>
      </c>
      <c r="I201" s="60">
        <v>-4698840</v>
      </c>
      <c r="J201" s="60">
        <v>490314</v>
      </c>
      <c r="K201" s="60">
        <v>0</v>
      </c>
      <c r="L201" s="60">
        <v>0</v>
      </c>
      <c r="M201" s="60">
        <v>0</v>
      </c>
      <c r="N201" s="60">
        <v>490314</v>
      </c>
    </row>
    <row r="202" spans="1:14" ht="15" x14ac:dyDescent="0.3">
      <c r="A202" s="53" t="s">
        <v>332</v>
      </c>
      <c r="B202" s="53" t="s">
        <v>40</v>
      </c>
      <c r="C202" s="60">
        <v>34516953</v>
      </c>
      <c r="D202" s="60">
        <v>-29626211</v>
      </c>
      <c r="E202" s="60">
        <v>0</v>
      </c>
      <c r="F202" s="60">
        <v>0</v>
      </c>
      <c r="G202" s="60">
        <v>0</v>
      </c>
      <c r="H202" s="60">
        <v>4890742</v>
      </c>
      <c r="I202" s="60">
        <v>-4524963</v>
      </c>
      <c r="J202" s="60">
        <v>365779</v>
      </c>
      <c r="K202" s="60">
        <v>0</v>
      </c>
      <c r="L202" s="60">
        <v>0</v>
      </c>
      <c r="M202" s="60">
        <v>0</v>
      </c>
      <c r="N202" s="60">
        <v>365779</v>
      </c>
    </row>
    <row r="203" spans="1:14" ht="15" x14ac:dyDescent="0.3">
      <c r="A203" s="53" t="s">
        <v>332</v>
      </c>
      <c r="B203" s="53" t="s">
        <v>41</v>
      </c>
      <c r="C203" s="60">
        <v>36184599</v>
      </c>
      <c r="D203" s="60">
        <v>-31448236</v>
      </c>
      <c r="E203" s="60">
        <v>0</v>
      </c>
      <c r="F203" s="60">
        <v>0</v>
      </c>
      <c r="G203" s="60">
        <v>0</v>
      </c>
      <c r="H203" s="60">
        <v>4736363</v>
      </c>
      <c r="I203" s="60">
        <v>-4301488</v>
      </c>
      <c r="J203" s="60">
        <v>434875</v>
      </c>
      <c r="K203" s="60">
        <v>0</v>
      </c>
      <c r="L203" s="60">
        <v>0</v>
      </c>
      <c r="M203" s="60">
        <v>0</v>
      </c>
      <c r="N203" s="60">
        <v>434875</v>
      </c>
    </row>
    <row r="204" spans="1:14" ht="15" x14ac:dyDescent="0.3">
      <c r="A204" s="53" t="s">
        <v>332</v>
      </c>
      <c r="B204" s="53" t="s">
        <v>42</v>
      </c>
      <c r="C204" s="60">
        <v>33689313</v>
      </c>
      <c r="D204" s="60">
        <v>-29056710</v>
      </c>
      <c r="E204" s="60">
        <v>0</v>
      </c>
      <c r="F204" s="60">
        <v>0</v>
      </c>
      <c r="G204" s="60">
        <v>0</v>
      </c>
      <c r="H204" s="60">
        <v>4632603</v>
      </c>
      <c r="I204" s="60">
        <v>-4204110</v>
      </c>
      <c r="J204" s="60">
        <v>428493</v>
      </c>
      <c r="K204" s="60">
        <v>0</v>
      </c>
      <c r="L204" s="60">
        <v>0</v>
      </c>
      <c r="M204" s="60">
        <v>0</v>
      </c>
      <c r="N204" s="60">
        <v>428493</v>
      </c>
    </row>
    <row r="205" spans="1:14" ht="15" x14ac:dyDescent="0.3">
      <c r="A205" s="53" t="s">
        <v>332</v>
      </c>
      <c r="B205" s="53" t="s">
        <v>43</v>
      </c>
      <c r="C205" s="60">
        <v>33163812</v>
      </c>
      <c r="D205" s="60">
        <v>-29135087</v>
      </c>
      <c r="E205" s="60">
        <v>0</v>
      </c>
      <c r="F205" s="60">
        <v>0</v>
      </c>
      <c r="G205" s="60">
        <v>0</v>
      </c>
      <c r="H205" s="60">
        <v>4028725</v>
      </c>
      <c r="I205" s="60">
        <v>-3654701</v>
      </c>
      <c r="J205" s="60">
        <v>374024</v>
      </c>
      <c r="K205" s="60">
        <v>827296</v>
      </c>
      <c r="L205" s="60">
        <v>-827296</v>
      </c>
      <c r="M205" s="60">
        <v>0</v>
      </c>
      <c r="N205" s="60">
        <v>374024</v>
      </c>
    </row>
    <row r="206" spans="1:14" ht="15" x14ac:dyDescent="0.3">
      <c r="A206" s="53" t="s">
        <v>332</v>
      </c>
      <c r="B206" s="53" t="s">
        <v>44</v>
      </c>
      <c r="C206" s="60">
        <v>27840612</v>
      </c>
      <c r="D206" s="60">
        <v>-24697809</v>
      </c>
      <c r="E206" s="60">
        <v>0</v>
      </c>
      <c r="F206" s="60">
        <v>0</v>
      </c>
      <c r="G206" s="60">
        <v>0</v>
      </c>
      <c r="H206" s="60">
        <v>3142803</v>
      </c>
      <c r="I206" s="60">
        <v>-3142803</v>
      </c>
      <c r="J206" s="60">
        <v>0</v>
      </c>
      <c r="K206" s="60">
        <v>835657</v>
      </c>
      <c r="L206" s="60">
        <v>-835657</v>
      </c>
      <c r="M206" s="60">
        <v>0</v>
      </c>
      <c r="N206" s="60">
        <v>0</v>
      </c>
    </row>
    <row r="207" spans="1:14" ht="15" x14ac:dyDescent="0.3">
      <c r="A207" s="53" t="s">
        <v>332</v>
      </c>
      <c r="B207" s="53" t="s">
        <v>45</v>
      </c>
      <c r="C207" s="60">
        <v>25398887</v>
      </c>
      <c r="D207" s="60">
        <v>-22672634</v>
      </c>
      <c r="E207" s="60">
        <v>0</v>
      </c>
      <c r="F207" s="60">
        <v>0</v>
      </c>
      <c r="G207" s="60">
        <v>0</v>
      </c>
      <c r="H207" s="60">
        <v>2726253</v>
      </c>
      <c r="I207" s="60">
        <v>-2726253</v>
      </c>
      <c r="J207" s="60">
        <v>0</v>
      </c>
      <c r="K207" s="60">
        <v>778132</v>
      </c>
      <c r="L207" s="60">
        <v>-778132</v>
      </c>
      <c r="M207" s="60">
        <v>0</v>
      </c>
      <c r="N207" s="60">
        <v>0</v>
      </c>
    </row>
    <row r="208" spans="1:14" ht="15" x14ac:dyDescent="0.3">
      <c r="A208" s="53" t="s">
        <v>332</v>
      </c>
      <c r="B208" s="53" t="s">
        <v>46</v>
      </c>
      <c r="C208" s="60">
        <v>23055468</v>
      </c>
      <c r="D208" s="60">
        <v>-20527467</v>
      </c>
      <c r="E208" s="60">
        <v>0</v>
      </c>
      <c r="F208" s="60">
        <v>0</v>
      </c>
      <c r="G208" s="60">
        <v>0</v>
      </c>
      <c r="H208" s="60">
        <v>2528001</v>
      </c>
      <c r="I208" s="60">
        <v>-2528001</v>
      </c>
      <c r="J208" s="60">
        <v>0</v>
      </c>
      <c r="K208" s="60">
        <v>2317304</v>
      </c>
      <c r="L208" s="60">
        <v>-2317304</v>
      </c>
      <c r="M208" s="60">
        <v>0</v>
      </c>
      <c r="N208" s="60">
        <v>0</v>
      </c>
    </row>
    <row r="209" spans="1:14" ht="15" x14ac:dyDescent="0.3">
      <c r="A209" s="53" t="s">
        <v>332</v>
      </c>
      <c r="B209" s="53" t="s">
        <v>47</v>
      </c>
      <c r="C209" s="60">
        <v>24691524</v>
      </c>
      <c r="D209" s="60">
        <v>-21877564</v>
      </c>
      <c r="E209" s="60">
        <v>0</v>
      </c>
      <c r="F209" s="60">
        <v>0</v>
      </c>
      <c r="G209" s="60">
        <v>0</v>
      </c>
      <c r="H209" s="60">
        <v>2813960</v>
      </c>
      <c r="I209" s="60">
        <v>-2813960</v>
      </c>
      <c r="J209" s="60">
        <v>0</v>
      </c>
      <c r="K209" s="60">
        <v>3972994</v>
      </c>
      <c r="L209" s="60">
        <v>-3972994</v>
      </c>
      <c r="M209" s="60">
        <v>0</v>
      </c>
      <c r="N209" s="60">
        <v>0</v>
      </c>
    </row>
    <row r="210" spans="1:14" ht="15" x14ac:dyDescent="0.3">
      <c r="A210" s="53" t="s">
        <v>332</v>
      </c>
      <c r="B210" s="53" t="s">
        <v>48</v>
      </c>
      <c r="C210" s="60">
        <v>22909332</v>
      </c>
      <c r="D210" s="60">
        <v>-20509904</v>
      </c>
      <c r="E210" s="60">
        <v>0</v>
      </c>
      <c r="F210" s="60">
        <v>0</v>
      </c>
      <c r="G210" s="60">
        <v>0</v>
      </c>
      <c r="H210" s="60">
        <v>2399428</v>
      </c>
      <c r="I210" s="60">
        <v>-2399428</v>
      </c>
      <c r="J210" s="60">
        <v>0</v>
      </c>
      <c r="K210" s="60">
        <v>7552532</v>
      </c>
      <c r="L210" s="60">
        <v>-7552532</v>
      </c>
      <c r="M210" s="60">
        <v>0</v>
      </c>
      <c r="N210" s="60">
        <v>0</v>
      </c>
    </row>
    <row r="211" spans="1:14" ht="15" x14ac:dyDescent="0.3">
      <c r="A211" s="53" t="s">
        <v>331</v>
      </c>
      <c r="B211" s="53" t="s">
        <v>49</v>
      </c>
      <c r="C211" s="60">
        <v>974263</v>
      </c>
      <c r="D211" s="60">
        <v>-6185</v>
      </c>
      <c r="E211" s="60">
        <v>0</v>
      </c>
      <c r="F211" s="60">
        <v>0</v>
      </c>
      <c r="G211" s="60">
        <v>0</v>
      </c>
      <c r="H211" s="60">
        <v>968078</v>
      </c>
      <c r="I211" s="60">
        <v>-968078</v>
      </c>
      <c r="J211" s="60">
        <v>0</v>
      </c>
      <c r="K211" s="60">
        <v>7162</v>
      </c>
      <c r="L211" s="60">
        <v>-7162</v>
      </c>
      <c r="M211" s="60">
        <v>0</v>
      </c>
      <c r="N211" s="60">
        <v>0</v>
      </c>
    </row>
    <row r="212" spans="1:14" ht="15" x14ac:dyDescent="0.3">
      <c r="A212" s="53" t="s">
        <v>331</v>
      </c>
      <c r="B212" s="53" t="s">
        <v>50</v>
      </c>
      <c r="C212" s="60">
        <v>123652</v>
      </c>
      <c r="D212" s="60">
        <v>0</v>
      </c>
      <c r="E212" s="60">
        <v>0</v>
      </c>
      <c r="F212" s="60">
        <v>0</v>
      </c>
      <c r="G212" s="60">
        <v>0</v>
      </c>
      <c r="H212" s="60">
        <v>123652</v>
      </c>
      <c r="I212" s="60">
        <v>-123652</v>
      </c>
      <c r="J212" s="60">
        <v>0</v>
      </c>
      <c r="K212" s="60">
        <v>43386</v>
      </c>
      <c r="L212" s="60">
        <v>-43386</v>
      </c>
      <c r="M212" s="60">
        <v>0</v>
      </c>
      <c r="N212" s="60">
        <v>0</v>
      </c>
    </row>
    <row r="213" spans="1:14" ht="15" x14ac:dyDescent="0.3">
      <c r="A213" s="53" t="s">
        <v>330</v>
      </c>
      <c r="B213" s="53" t="s">
        <v>69</v>
      </c>
      <c r="C213" s="60">
        <v>551179</v>
      </c>
      <c r="D213" s="60">
        <v>-551179</v>
      </c>
      <c r="E213" s="60">
        <v>0</v>
      </c>
      <c r="F213" s="60">
        <v>0</v>
      </c>
      <c r="G213" s="60">
        <v>0</v>
      </c>
      <c r="H213" s="60">
        <v>0</v>
      </c>
      <c r="I213" s="60">
        <v>0</v>
      </c>
      <c r="J213" s="60">
        <v>0</v>
      </c>
      <c r="K213" s="60">
        <v>0</v>
      </c>
      <c r="L213" s="60">
        <v>0</v>
      </c>
      <c r="M213" s="60">
        <v>0</v>
      </c>
      <c r="N213" s="60">
        <v>0</v>
      </c>
    </row>
    <row r="214" spans="1:14" ht="15" x14ac:dyDescent="0.3">
      <c r="A214" s="53" t="s">
        <v>330</v>
      </c>
      <c r="B214" s="53" t="s">
        <v>70</v>
      </c>
      <c r="C214" s="60">
        <v>260484</v>
      </c>
      <c r="D214" s="60">
        <v>-183189</v>
      </c>
      <c r="E214" s="60">
        <v>0</v>
      </c>
      <c r="F214" s="60">
        <v>0</v>
      </c>
      <c r="G214" s="60">
        <v>0</v>
      </c>
      <c r="H214" s="60">
        <v>77295</v>
      </c>
      <c r="I214" s="60">
        <v>-69101</v>
      </c>
      <c r="J214" s="60">
        <v>8194</v>
      </c>
      <c r="K214" s="60">
        <v>0</v>
      </c>
      <c r="L214" s="60">
        <v>0</v>
      </c>
      <c r="M214" s="60">
        <v>0</v>
      </c>
      <c r="N214" s="60">
        <v>8194</v>
      </c>
    </row>
    <row r="215" spans="1:14" ht="15" x14ac:dyDescent="0.3">
      <c r="A215" s="53" t="s">
        <v>330</v>
      </c>
      <c r="B215" s="53" t="s">
        <v>71</v>
      </c>
      <c r="C215" s="60">
        <v>1497310</v>
      </c>
      <c r="D215" s="60">
        <v>-135173</v>
      </c>
      <c r="E215" s="60">
        <v>0</v>
      </c>
      <c r="F215" s="60">
        <v>0</v>
      </c>
      <c r="G215" s="60">
        <v>0</v>
      </c>
      <c r="H215" s="60">
        <v>1362137</v>
      </c>
      <c r="I215" s="60">
        <v>-1191354</v>
      </c>
      <c r="J215" s="60">
        <v>170783</v>
      </c>
      <c r="K215" s="60">
        <v>0</v>
      </c>
      <c r="L215" s="60">
        <v>0</v>
      </c>
      <c r="M215" s="60">
        <v>0</v>
      </c>
      <c r="N215" s="60">
        <v>170783</v>
      </c>
    </row>
    <row r="216" spans="1:14" ht="15" x14ac:dyDescent="0.3">
      <c r="A216" s="53" t="s">
        <v>330</v>
      </c>
      <c r="B216" s="53" t="s">
        <v>39</v>
      </c>
      <c r="C216" s="60">
        <v>1559789</v>
      </c>
      <c r="D216" s="60">
        <v>-139774</v>
      </c>
      <c r="E216" s="60">
        <v>0</v>
      </c>
      <c r="F216" s="60">
        <v>0</v>
      </c>
      <c r="G216" s="60">
        <v>0</v>
      </c>
      <c r="H216" s="60">
        <v>1420015</v>
      </c>
      <c r="I216" s="60">
        <v>-1398983</v>
      </c>
      <c r="J216" s="60">
        <v>21032</v>
      </c>
      <c r="K216" s="60">
        <v>0</v>
      </c>
      <c r="L216" s="60">
        <v>0</v>
      </c>
      <c r="M216" s="60">
        <v>0</v>
      </c>
      <c r="N216" s="60">
        <v>21032</v>
      </c>
    </row>
    <row r="217" spans="1:14" ht="15" x14ac:dyDescent="0.3">
      <c r="A217" s="53" t="s">
        <v>330</v>
      </c>
      <c r="B217" s="53" t="s">
        <v>40</v>
      </c>
      <c r="C217" s="60">
        <v>1415716</v>
      </c>
      <c r="D217" s="60">
        <v>-129337</v>
      </c>
      <c r="E217" s="60">
        <v>0</v>
      </c>
      <c r="F217" s="60">
        <v>0</v>
      </c>
      <c r="G217" s="60">
        <v>0</v>
      </c>
      <c r="H217" s="60">
        <v>1286379</v>
      </c>
      <c r="I217" s="60">
        <v>-1266655</v>
      </c>
      <c r="J217" s="60">
        <v>19724</v>
      </c>
      <c r="K217" s="60">
        <v>0</v>
      </c>
      <c r="L217" s="60">
        <v>0</v>
      </c>
      <c r="M217" s="60">
        <v>0</v>
      </c>
      <c r="N217" s="60">
        <v>19724</v>
      </c>
    </row>
    <row r="218" spans="1:14" ht="15" x14ac:dyDescent="0.3">
      <c r="A218" s="53" t="s">
        <v>330</v>
      </c>
      <c r="B218" s="53" t="s">
        <v>41</v>
      </c>
      <c r="C218" s="60">
        <v>1501671</v>
      </c>
      <c r="D218" s="60">
        <v>-236979</v>
      </c>
      <c r="E218" s="60">
        <v>0</v>
      </c>
      <c r="F218" s="60">
        <v>0</v>
      </c>
      <c r="G218" s="60">
        <v>0</v>
      </c>
      <c r="H218" s="60">
        <v>1264692</v>
      </c>
      <c r="I218" s="60">
        <v>-1235036</v>
      </c>
      <c r="J218" s="60">
        <v>29656</v>
      </c>
      <c r="K218" s="60">
        <v>0</v>
      </c>
      <c r="L218" s="60">
        <v>0</v>
      </c>
      <c r="M218" s="60">
        <v>0</v>
      </c>
      <c r="N218" s="60">
        <v>29656</v>
      </c>
    </row>
    <row r="219" spans="1:14" ht="15" x14ac:dyDescent="0.3">
      <c r="A219" s="53" t="s">
        <v>330</v>
      </c>
      <c r="B219" s="53" t="s">
        <v>42</v>
      </c>
      <c r="C219" s="60">
        <v>1249383</v>
      </c>
      <c r="D219" s="60">
        <v>-115283</v>
      </c>
      <c r="E219" s="60">
        <v>0</v>
      </c>
      <c r="F219" s="60">
        <v>0</v>
      </c>
      <c r="G219" s="60">
        <v>0</v>
      </c>
      <c r="H219" s="60">
        <v>1134100</v>
      </c>
      <c r="I219" s="60">
        <v>-1101222</v>
      </c>
      <c r="J219" s="60">
        <v>32878</v>
      </c>
      <c r="K219" s="60">
        <v>0</v>
      </c>
      <c r="L219" s="60">
        <v>0</v>
      </c>
      <c r="M219" s="60">
        <v>0</v>
      </c>
      <c r="N219" s="60">
        <v>32878</v>
      </c>
    </row>
    <row r="220" spans="1:14" ht="15" x14ac:dyDescent="0.3">
      <c r="A220" s="53" t="s">
        <v>330</v>
      </c>
      <c r="B220" s="53" t="s">
        <v>43</v>
      </c>
      <c r="C220" s="60">
        <v>1174876</v>
      </c>
      <c r="D220" s="60">
        <v>-196987</v>
      </c>
      <c r="E220" s="60">
        <v>0</v>
      </c>
      <c r="F220" s="60">
        <v>0</v>
      </c>
      <c r="G220" s="60">
        <v>0</v>
      </c>
      <c r="H220" s="60">
        <v>977889</v>
      </c>
      <c r="I220" s="60">
        <v>-963273</v>
      </c>
      <c r="J220" s="60">
        <v>14616</v>
      </c>
      <c r="K220" s="60">
        <v>0</v>
      </c>
      <c r="L220" s="60">
        <v>0</v>
      </c>
      <c r="M220" s="60">
        <v>0</v>
      </c>
      <c r="N220" s="60">
        <v>14616</v>
      </c>
    </row>
    <row r="221" spans="1:14" ht="15" x14ac:dyDescent="0.3">
      <c r="A221" s="53" t="s">
        <v>330</v>
      </c>
      <c r="B221" s="53" t="s">
        <v>44</v>
      </c>
      <c r="C221" s="60">
        <v>982371</v>
      </c>
      <c r="D221" s="60">
        <v>-65901</v>
      </c>
      <c r="E221" s="60">
        <v>0</v>
      </c>
      <c r="F221" s="60">
        <v>0</v>
      </c>
      <c r="G221" s="60">
        <v>0</v>
      </c>
      <c r="H221" s="60">
        <v>916470</v>
      </c>
      <c r="I221" s="60">
        <v>-916470</v>
      </c>
      <c r="J221" s="60">
        <v>0</v>
      </c>
      <c r="K221" s="60">
        <v>146531</v>
      </c>
      <c r="L221" s="60">
        <v>-105462</v>
      </c>
      <c r="M221" s="60">
        <v>41069</v>
      </c>
      <c r="N221" s="60">
        <v>-41069</v>
      </c>
    </row>
    <row r="222" spans="1:14" ht="15" x14ac:dyDescent="0.3">
      <c r="A222" s="53" t="s">
        <v>330</v>
      </c>
      <c r="B222" s="53" t="s">
        <v>45</v>
      </c>
      <c r="C222" s="60">
        <v>1347722</v>
      </c>
      <c r="D222" s="60">
        <v>-2424</v>
      </c>
      <c r="E222" s="60">
        <v>0</v>
      </c>
      <c r="F222" s="60">
        <v>0</v>
      </c>
      <c r="G222" s="60">
        <v>0</v>
      </c>
      <c r="H222" s="60">
        <v>1345298</v>
      </c>
      <c r="I222" s="60">
        <v>-1345298</v>
      </c>
      <c r="J222" s="60">
        <v>0</v>
      </c>
      <c r="K222" s="60">
        <v>0</v>
      </c>
      <c r="L222" s="60">
        <v>0</v>
      </c>
      <c r="M222" s="60">
        <v>0</v>
      </c>
      <c r="N222" s="60">
        <v>0</v>
      </c>
    </row>
    <row r="223" spans="1:14" ht="15" x14ac:dyDescent="0.3">
      <c r="A223" s="53" t="s">
        <v>330</v>
      </c>
      <c r="B223" s="53" t="s">
        <v>46</v>
      </c>
      <c r="C223" s="60">
        <v>1121314</v>
      </c>
      <c r="D223" s="60">
        <v>-4018</v>
      </c>
      <c r="E223" s="60">
        <v>0</v>
      </c>
      <c r="F223" s="60">
        <v>0</v>
      </c>
      <c r="G223" s="60">
        <v>0</v>
      </c>
      <c r="H223" s="60">
        <v>1117296</v>
      </c>
      <c r="I223" s="60">
        <v>-1117296</v>
      </c>
      <c r="J223" s="60">
        <v>0</v>
      </c>
      <c r="K223" s="60">
        <v>0</v>
      </c>
      <c r="L223" s="60">
        <v>0</v>
      </c>
      <c r="M223" s="60">
        <v>0</v>
      </c>
      <c r="N223" s="60">
        <v>0</v>
      </c>
    </row>
    <row r="224" spans="1:14" ht="15" x14ac:dyDescent="0.3">
      <c r="A224" s="53" t="s">
        <v>330</v>
      </c>
      <c r="B224" s="53" t="s">
        <v>47</v>
      </c>
      <c r="C224" s="60">
        <v>1056391</v>
      </c>
      <c r="D224" s="60">
        <v>-11040</v>
      </c>
      <c r="E224" s="60">
        <v>0</v>
      </c>
      <c r="F224" s="60">
        <v>0</v>
      </c>
      <c r="G224" s="60">
        <v>0</v>
      </c>
      <c r="H224" s="60">
        <v>1045351</v>
      </c>
      <c r="I224" s="60">
        <v>-1045351</v>
      </c>
      <c r="J224" s="60">
        <v>0</v>
      </c>
      <c r="K224" s="60">
        <v>0</v>
      </c>
      <c r="L224" s="60">
        <v>0</v>
      </c>
      <c r="M224" s="60">
        <v>0</v>
      </c>
      <c r="N224" s="60">
        <v>0</v>
      </c>
    </row>
    <row r="225" spans="1:14" ht="15" x14ac:dyDescent="0.3">
      <c r="A225" s="53" t="s">
        <v>330</v>
      </c>
      <c r="B225" s="53" t="s">
        <v>48</v>
      </c>
      <c r="C225" s="60">
        <v>1112190</v>
      </c>
      <c r="D225" s="60">
        <v>-5016</v>
      </c>
      <c r="E225" s="60">
        <v>0</v>
      </c>
      <c r="F225" s="60">
        <v>0</v>
      </c>
      <c r="G225" s="60">
        <v>0</v>
      </c>
      <c r="H225" s="60">
        <v>1107174</v>
      </c>
      <c r="I225" s="60">
        <v>-1107174</v>
      </c>
      <c r="J225" s="60">
        <v>0</v>
      </c>
      <c r="K225" s="60">
        <v>0</v>
      </c>
      <c r="L225" s="60">
        <v>0</v>
      </c>
      <c r="M225" s="60">
        <v>0</v>
      </c>
      <c r="N225" s="60">
        <v>0</v>
      </c>
    </row>
    <row r="226" spans="1:14" ht="15" x14ac:dyDescent="0.3">
      <c r="A226" s="53" t="s">
        <v>330</v>
      </c>
      <c r="B226" s="53" t="s">
        <v>49</v>
      </c>
      <c r="C226" s="60">
        <v>18940</v>
      </c>
      <c r="D226" s="60">
        <v>-4040</v>
      </c>
      <c r="E226" s="60">
        <v>0</v>
      </c>
      <c r="F226" s="60">
        <v>0</v>
      </c>
      <c r="G226" s="60">
        <v>0</v>
      </c>
      <c r="H226" s="60">
        <v>14900</v>
      </c>
      <c r="I226" s="60">
        <v>-14900</v>
      </c>
      <c r="J226" s="60">
        <v>0</v>
      </c>
      <c r="K226" s="60">
        <v>0</v>
      </c>
      <c r="L226" s="60">
        <v>0</v>
      </c>
      <c r="M226" s="60">
        <v>0</v>
      </c>
      <c r="N226" s="60">
        <v>0</v>
      </c>
    </row>
    <row r="227" spans="1:14" ht="15" x14ac:dyDescent="0.3">
      <c r="A227" s="53" t="s">
        <v>330</v>
      </c>
      <c r="B227" s="53" t="s">
        <v>50</v>
      </c>
      <c r="C227" s="60">
        <v>239700</v>
      </c>
      <c r="D227" s="60">
        <v>0</v>
      </c>
      <c r="E227" s="60">
        <v>0</v>
      </c>
      <c r="F227" s="60">
        <v>0</v>
      </c>
      <c r="G227" s="60">
        <v>0</v>
      </c>
      <c r="H227" s="60">
        <v>239700</v>
      </c>
      <c r="I227" s="60">
        <v>-239700</v>
      </c>
      <c r="J227" s="60">
        <v>0</v>
      </c>
      <c r="K227" s="60">
        <v>46320</v>
      </c>
      <c r="L227" s="60">
        <v>-46320</v>
      </c>
      <c r="M227" s="60">
        <v>0</v>
      </c>
      <c r="N227" s="60">
        <v>0</v>
      </c>
    </row>
    <row r="228" spans="1:14" ht="15" x14ac:dyDescent="0.3">
      <c r="A228" s="53" t="s">
        <v>330</v>
      </c>
      <c r="B228" s="53" t="s">
        <v>51</v>
      </c>
      <c r="C228" s="60">
        <v>18139</v>
      </c>
      <c r="D228" s="60">
        <v>0</v>
      </c>
      <c r="E228" s="60">
        <v>0</v>
      </c>
      <c r="F228" s="60">
        <v>0</v>
      </c>
      <c r="G228" s="60">
        <v>0</v>
      </c>
      <c r="H228" s="60">
        <v>18139</v>
      </c>
      <c r="I228" s="60">
        <v>-18139</v>
      </c>
      <c r="J228" s="60">
        <v>0</v>
      </c>
      <c r="K228" s="60">
        <v>0</v>
      </c>
      <c r="L228" s="60">
        <v>0</v>
      </c>
      <c r="M228" s="60">
        <v>0</v>
      </c>
      <c r="N228" s="60">
        <v>0</v>
      </c>
    </row>
    <row r="229" spans="1:14" ht="15" x14ac:dyDescent="0.3">
      <c r="A229" s="53" t="s">
        <v>330</v>
      </c>
      <c r="B229" s="53" t="s">
        <v>52</v>
      </c>
      <c r="C229" s="60">
        <v>18200</v>
      </c>
      <c r="D229" s="60">
        <v>0</v>
      </c>
      <c r="E229" s="60">
        <v>0</v>
      </c>
      <c r="F229" s="60">
        <v>0</v>
      </c>
      <c r="G229" s="60">
        <v>0</v>
      </c>
      <c r="H229" s="60">
        <v>18200</v>
      </c>
      <c r="I229" s="60">
        <v>-18200</v>
      </c>
      <c r="J229" s="60">
        <v>0</v>
      </c>
      <c r="K229" s="60">
        <v>0</v>
      </c>
      <c r="L229" s="60">
        <v>0</v>
      </c>
      <c r="M229" s="60">
        <v>0</v>
      </c>
      <c r="N229" s="60">
        <v>0</v>
      </c>
    </row>
    <row r="230" spans="1:14" ht="15" x14ac:dyDescent="0.3">
      <c r="A230" s="53" t="s">
        <v>330</v>
      </c>
      <c r="B230" s="53" t="s">
        <v>53</v>
      </c>
      <c r="C230" s="60">
        <v>20240</v>
      </c>
      <c r="D230" s="60">
        <v>0</v>
      </c>
      <c r="E230" s="60">
        <v>0</v>
      </c>
      <c r="F230" s="60">
        <v>0</v>
      </c>
      <c r="G230" s="60">
        <v>0</v>
      </c>
      <c r="H230" s="60">
        <v>20240</v>
      </c>
      <c r="I230" s="60">
        <v>-20240</v>
      </c>
      <c r="J230" s="60">
        <v>0</v>
      </c>
      <c r="K230" s="60">
        <v>0</v>
      </c>
      <c r="L230" s="60">
        <v>0</v>
      </c>
      <c r="M230" s="60">
        <v>0</v>
      </c>
      <c r="N230" s="60">
        <v>0</v>
      </c>
    </row>
    <row r="231" spans="1:14" ht="15" x14ac:dyDescent="0.3">
      <c r="A231" s="53" t="s">
        <v>330</v>
      </c>
      <c r="B231" s="53" t="s">
        <v>54</v>
      </c>
      <c r="C231" s="60">
        <v>18644</v>
      </c>
      <c r="D231" s="60">
        <v>0</v>
      </c>
      <c r="E231" s="60">
        <v>0</v>
      </c>
      <c r="F231" s="60">
        <v>0</v>
      </c>
      <c r="G231" s="60">
        <v>0</v>
      </c>
      <c r="H231" s="60">
        <v>18644</v>
      </c>
      <c r="I231" s="60">
        <v>-18644</v>
      </c>
      <c r="J231" s="60">
        <v>0</v>
      </c>
      <c r="K231" s="60">
        <v>0</v>
      </c>
      <c r="L231" s="60">
        <v>0</v>
      </c>
      <c r="M231" s="60">
        <v>0</v>
      </c>
      <c r="N231" s="60">
        <v>0</v>
      </c>
    </row>
    <row r="232" spans="1:14" ht="15" x14ac:dyDescent="0.3">
      <c r="A232" s="53" t="s">
        <v>330</v>
      </c>
      <c r="B232" s="53" t="s">
        <v>55</v>
      </c>
      <c r="C232" s="60">
        <v>15436</v>
      </c>
      <c r="D232" s="60">
        <v>0</v>
      </c>
      <c r="E232" s="60">
        <v>0</v>
      </c>
      <c r="F232" s="60">
        <v>0</v>
      </c>
      <c r="G232" s="60">
        <v>0</v>
      </c>
      <c r="H232" s="60">
        <v>15436</v>
      </c>
      <c r="I232" s="60">
        <v>-15436</v>
      </c>
      <c r="J232" s="60">
        <v>0</v>
      </c>
      <c r="K232" s="60">
        <v>0</v>
      </c>
      <c r="L232" s="60">
        <v>0</v>
      </c>
      <c r="M232" s="60">
        <v>0</v>
      </c>
      <c r="N232" s="60">
        <v>0</v>
      </c>
    </row>
    <row r="233" spans="1:14" ht="15" x14ac:dyDescent="0.3">
      <c r="A233" s="53" t="s">
        <v>330</v>
      </c>
      <c r="B233" s="53" t="s">
        <v>56</v>
      </c>
      <c r="C233" s="60">
        <v>1352</v>
      </c>
      <c r="D233" s="60">
        <v>0</v>
      </c>
      <c r="E233" s="60">
        <v>0</v>
      </c>
      <c r="F233" s="60">
        <v>0</v>
      </c>
      <c r="G233" s="60">
        <v>0</v>
      </c>
      <c r="H233" s="60">
        <v>1352</v>
      </c>
      <c r="I233" s="60">
        <v>-1352</v>
      </c>
      <c r="J233" s="60">
        <v>0</v>
      </c>
      <c r="K233" s="60">
        <v>0</v>
      </c>
      <c r="L233" s="60">
        <v>0</v>
      </c>
      <c r="M233" s="60">
        <v>0</v>
      </c>
      <c r="N233" s="60">
        <v>0</v>
      </c>
    </row>
    <row r="234" spans="1:14" ht="15" x14ac:dyDescent="0.3">
      <c r="A234" s="53" t="s">
        <v>329</v>
      </c>
      <c r="B234" s="53" t="s">
        <v>42</v>
      </c>
      <c r="C234" s="60">
        <v>1022</v>
      </c>
      <c r="D234" s="60">
        <v>-1022</v>
      </c>
      <c r="E234" s="60">
        <v>0</v>
      </c>
      <c r="F234" s="60">
        <v>0</v>
      </c>
      <c r="G234" s="60">
        <v>0</v>
      </c>
      <c r="H234" s="60">
        <v>0</v>
      </c>
      <c r="I234" s="60">
        <v>0</v>
      </c>
      <c r="J234" s="60">
        <v>0</v>
      </c>
      <c r="K234" s="60">
        <v>0</v>
      </c>
      <c r="L234" s="60">
        <v>0</v>
      </c>
      <c r="M234" s="60">
        <v>0</v>
      </c>
      <c r="N234" s="60">
        <v>0</v>
      </c>
    </row>
    <row r="235" spans="1:14" ht="15" x14ac:dyDescent="0.3">
      <c r="A235" s="53" t="s">
        <v>329</v>
      </c>
      <c r="B235" s="53" t="s">
        <v>43</v>
      </c>
      <c r="C235" s="60">
        <v>1065</v>
      </c>
      <c r="D235" s="60">
        <v>-1065</v>
      </c>
      <c r="E235" s="60">
        <v>0</v>
      </c>
      <c r="F235" s="60">
        <v>0</v>
      </c>
      <c r="G235" s="60">
        <v>0</v>
      </c>
      <c r="H235" s="60">
        <v>0</v>
      </c>
      <c r="I235" s="60">
        <v>0</v>
      </c>
      <c r="J235" s="60">
        <v>0</v>
      </c>
      <c r="K235" s="60">
        <v>0</v>
      </c>
      <c r="L235" s="60">
        <v>0</v>
      </c>
      <c r="M235" s="60">
        <v>0</v>
      </c>
      <c r="N235" s="60">
        <v>0</v>
      </c>
    </row>
    <row r="236" spans="1:14" ht="15" x14ac:dyDescent="0.3">
      <c r="A236" s="53" t="s">
        <v>329</v>
      </c>
      <c r="B236" s="53" t="s">
        <v>44</v>
      </c>
      <c r="C236" s="60">
        <v>14243</v>
      </c>
      <c r="D236" s="60">
        <v>0</v>
      </c>
      <c r="E236" s="60">
        <v>0</v>
      </c>
      <c r="F236" s="60">
        <v>0</v>
      </c>
      <c r="G236" s="60">
        <v>0</v>
      </c>
      <c r="H236" s="60">
        <v>14243</v>
      </c>
      <c r="I236" s="60">
        <v>-14243</v>
      </c>
      <c r="J236" s="60">
        <v>0</v>
      </c>
      <c r="K236" s="60">
        <v>0</v>
      </c>
      <c r="L236" s="60">
        <v>0</v>
      </c>
      <c r="M236" s="60">
        <v>0</v>
      </c>
      <c r="N236" s="60">
        <v>0</v>
      </c>
    </row>
    <row r="237" spans="1:14" ht="15" x14ac:dyDescent="0.3">
      <c r="A237" s="53" t="s">
        <v>329</v>
      </c>
      <c r="B237" s="53" t="s">
        <v>46</v>
      </c>
      <c r="C237" s="60">
        <v>11508</v>
      </c>
      <c r="D237" s="60">
        <v>0</v>
      </c>
      <c r="E237" s="60">
        <v>0</v>
      </c>
      <c r="F237" s="60">
        <v>0</v>
      </c>
      <c r="G237" s="60">
        <v>0</v>
      </c>
      <c r="H237" s="60">
        <v>11508</v>
      </c>
      <c r="I237" s="60">
        <v>-11508</v>
      </c>
      <c r="J237" s="60">
        <v>0</v>
      </c>
      <c r="K237" s="60">
        <v>0</v>
      </c>
      <c r="L237" s="60">
        <v>0</v>
      </c>
      <c r="M237" s="60">
        <v>0</v>
      </c>
      <c r="N237" s="60">
        <v>0</v>
      </c>
    </row>
    <row r="238" spans="1:14" ht="15" x14ac:dyDescent="0.3">
      <c r="A238" s="53" t="s">
        <v>329</v>
      </c>
      <c r="B238" s="53" t="s">
        <v>47</v>
      </c>
      <c r="C238" s="60">
        <v>39267</v>
      </c>
      <c r="D238" s="60">
        <v>-2852</v>
      </c>
      <c r="E238" s="60">
        <v>0</v>
      </c>
      <c r="F238" s="60">
        <v>0</v>
      </c>
      <c r="G238" s="60">
        <v>0</v>
      </c>
      <c r="H238" s="60">
        <v>36415</v>
      </c>
      <c r="I238" s="60">
        <v>-36415</v>
      </c>
      <c r="J238" s="60">
        <v>0</v>
      </c>
      <c r="K238" s="60">
        <v>0</v>
      </c>
      <c r="L238" s="60">
        <v>0</v>
      </c>
      <c r="M238" s="60">
        <v>0</v>
      </c>
      <c r="N238" s="60">
        <v>0</v>
      </c>
    </row>
    <row r="239" spans="1:14" ht="15" x14ac:dyDescent="0.3">
      <c r="A239" s="53" t="s">
        <v>329</v>
      </c>
      <c r="B239" s="53" t="s">
        <v>48</v>
      </c>
      <c r="C239" s="60">
        <v>19410</v>
      </c>
      <c r="D239" s="60">
        <v>0</v>
      </c>
      <c r="E239" s="60">
        <v>0</v>
      </c>
      <c r="F239" s="60">
        <v>0</v>
      </c>
      <c r="G239" s="60">
        <v>0</v>
      </c>
      <c r="H239" s="60">
        <v>19410</v>
      </c>
      <c r="I239" s="60">
        <v>-19410</v>
      </c>
      <c r="J239" s="60">
        <v>0</v>
      </c>
      <c r="K239" s="60">
        <v>0</v>
      </c>
      <c r="L239" s="60">
        <v>0</v>
      </c>
      <c r="M239" s="60">
        <v>0</v>
      </c>
      <c r="N239" s="60">
        <v>0</v>
      </c>
    </row>
    <row r="240" spans="1:14" ht="15" x14ac:dyDescent="0.3">
      <c r="A240" s="53" t="s">
        <v>329</v>
      </c>
      <c r="B240" s="53" t="s">
        <v>49</v>
      </c>
      <c r="C240" s="60">
        <v>28687</v>
      </c>
      <c r="D240" s="60">
        <v>-15172</v>
      </c>
      <c r="E240" s="60">
        <v>0</v>
      </c>
      <c r="F240" s="60">
        <v>0</v>
      </c>
      <c r="G240" s="60">
        <v>0</v>
      </c>
      <c r="H240" s="60">
        <v>13515</v>
      </c>
      <c r="I240" s="60">
        <v>-13515</v>
      </c>
      <c r="J240" s="60">
        <v>0</v>
      </c>
      <c r="K240" s="60">
        <v>0</v>
      </c>
      <c r="L240" s="60">
        <v>0</v>
      </c>
      <c r="M240" s="60">
        <v>0</v>
      </c>
      <c r="N240" s="60">
        <v>0</v>
      </c>
    </row>
    <row r="241" spans="1:14" ht="15" x14ac:dyDescent="0.3">
      <c r="A241" s="53" t="s">
        <v>329</v>
      </c>
      <c r="B241" s="53" t="s">
        <v>50</v>
      </c>
      <c r="C241" s="60">
        <v>122902</v>
      </c>
      <c r="D241" s="60">
        <v>-1000</v>
      </c>
      <c r="E241" s="60">
        <v>0</v>
      </c>
      <c r="F241" s="60">
        <v>0</v>
      </c>
      <c r="G241" s="60">
        <v>0</v>
      </c>
      <c r="H241" s="60">
        <v>121902</v>
      </c>
      <c r="I241" s="60">
        <v>-121902</v>
      </c>
      <c r="J241" s="60">
        <v>0</v>
      </c>
      <c r="K241" s="60">
        <v>0</v>
      </c>
      <c r="L241" s="60">
        <v>0</v>
      </c>
      <c r="M241" s="60">
        <v>0</v>
      </c>
      <c r="N241" s="60">
        <v>0</v>
      </c>
    </row>
    <row r="242" spans="1:14" ht="15" x14ac:dyDescent="0.3">
      <c r="A242" s="53" t="s">
        <v>329</v>
      </c>
      <c r="B242" s="53" t="s">
        <v>51</v>
      </c>
      <c r="C242" s="60">
        <v>29412</v>
      </c>
      <c r="D242" s="60">
        <v>-600</v>
      </c>
      <c r="E242" s="60">
        <v>0</v>
      </c>
      <c r="F242" s="60">
        <v>0</v>
      </c>
      <c r="G242" s="60">
        <v>0</v>
      </c>
      <c r="H242" s="60">
        <v>28812</v>
      </c>
      <c r="I242" s="60">
        <v>-28812</v>
      </c>
      <c r="J242" s="60">
        <v>0</v>
      </c>
      <c r="K242" s="60">
        <v>0</v>
      </c>
      <c r="L242" s="60">
        <v>0</v>
      </c>
      <c r="M242" s="60">
        <v>0</v>
      </c>
      <c r="N242" s="60">
        <v>0</v>
      </c>
    </row>
    <row r="243" spans="1:14" ht="15" x14ac:dyDescent="0.3">
      <c r="A243" s="53" t="s">
        <v>329</v>
      </c>
      <c r="B243" s="53" t="s">
        <v>52</v>
      </c>
      <c r="C243" s="60">
        <v>7695</v>
      </c>
      <c r="D243" s="60">
        <v>-73</v>
      </c>
      <c r="E243" s="60">
        <v>0</v>
      </c>
      <c r="F243" s="60">
        <v>0</v>
      </c>
      <c r="G243" s="60">
        <v>0</v>
      </c>
      <c r="H243" s="60">
        <v>7622</v>
      </c>
      <c r="I243" s="60">
        <v>-7622</v>
      </c>
      <c r="J243" s="60">
        <v>0</v>
      </c>
      <c r="K243" s="60">
        <v>0</v>
      </c>
      <c r="L243" s="60">
        <v>0</v>
      </c>
      <c r="M243" s="60">
        <v>0</v>
      </c>
      <c r="N243" s="60">
        <v>0</v>
      </c>
    </row>
    <row r="244" spans="1:14" ht="15" x14ac:dyDescent="0.3">
      <c r="A244" s="53" t="s">
        <v>329</v>
      </c>
      <c r="B244" s="53" t="s">
        <v>53</v>
      </c>
      <c r="C244" s="60">
        <v>420</v>
      </c>
      <c r="D244" s="60">
        <v>0</v>
      </c>
      <c r="E244" s="60">
        <v>0</v>
      </c>
      <c r="F244" s="60">
        <v>0</v>
      </c>
      <c r="G244" s="60">
        <v>0</v>
      </c>
      <c r="H244" s="60">
        <v>420</v>
      </c>
      <c r="I244" s="60">
        <v>-420</v>
      </c>
      <c r="J244" s="60">
        <v>0</v>
      </c>
      <c r="K244" s="60">
        <v>0</v>
      </c>
      <c r="L244" s="60">
        <v>0</v>
      </c>
      <c r="M244" s="60">
        <v>0</v>
      </c>
      <c r="N244" s="60">
        <v>0</v>
      </c>
    </row>
    <row r="245" spans="1:14" ht="15" x14ac:dyDescent="0.3">
      <c r="A245" s="53" t="s">
        <v>329</v>
      </c>
      <c r="B245" s="53" t="s">
        <v>54</v>
      </c>
      <c r="C245" s="60">
        <v>4508</v>
      </c>
      <c r="D245" s="60">
        <v>0</v>
      </c>
      <c r="E245" s="60">
        <v>0</v>
      </c>
      <c r="F245" s="60">
        <v>0</v>
      </c>
      <c r="G245" s="60">
        <v>0</v>
      </c>
      <c r="H245" s="60">
        <v>4508</v>
      </c>
      <c r="I245" s="60">
        <v>-4508</v>
      </c>
      <c r="J245" s="60">
        <v>0</v>
      </c>
      <c r="K245" s="60">
        <v>0</v>
      </c>
      <c r="L245" s="60">
        <v>0</v>
      </c>
      <c r="M245" s="60">
        <v>0</v>
      </c>
      <c r="N245" s="60">
        <v>0</v>
      </c>
    </row>
    <row r="246" spans="1:14" ht="15" x14ac:dyDescent="0.3">
      <c r="A246" s="53" t="s">
        <v>329</v>
      </c>
      <c r="B246" s="53" t="s">
        <v>55</v>
      </c>
      <c r="C246" s="60">
        <v>3672</v>
      </c>
      <c r="D246" s="60">
        <v>0</v>
      </c>
      <c r="E246" s="60">
        <v>0</v>
      </c>
      <c r="F246" s="60">
        <v>0</v>
      </c>
      <c r="G246" s="60">
        <v>0</v>
      </c>
      <c r="H246" s="60">
        <v>3672</v>
      </c>
      <c r="I246" s="60">
        <v>-3672</v>
      </c>
      <c r="J246" s="60">
        <v>0</v>
      </c>
      <c r="K246" s="60">
        <v>0</v>
      </c>
      <c r="L246" s="60">
        <v>0</v>
      </c>
      <c r="M246" s="60">
        <v>0</v>
      </c>
      <c r="N246" s="60">
        <v>0</v>
      </c>
    </row>
    <row r="247" spans="1:14" ht="15" x14ac:dyDescent="0.3">
      <c r="A247" s="53" t="s">
        <v>328</v>
      </c>
      <c r="B247" s="53" t="s">
        <v>47</v>
      </c>
      <c r="C247" s="60">
        <v>1348</v>
      </c>
      <c r="D247" s="60">
        <v>0</v>
      </c>
      <c r="E247" s="60">
        <v>0</v>
      </c>
      <c r="F247" s="60">
        <v>0</v>
      </c>
      <c r="G247" s="60">
        <v>0</v>
      </c>
      <c r="H247" s="60">
        <v>1348</v>
      </c>
      <c r="I247" s="60">
        <v>-1348</v>
      </c>
      <c r="J247" s="60">
        <v>0</v>
      </c>
      <c r="K247" s="60">
        <v>0</v>
      </c>
      <c r="L247" s="60">
        <v>0</v>
      </c>
      <c r="M247" s="60">
        <v>0</v>
      </c>
      <c r="N247" s="60">
        <v>0</v>
      </c>
    </row>
    <row r="248" spans="1:14" ht="15" x14ac:dyDescent="0.3">
      <c r="A248" s="53" t="s">
        <v>328</v>
      </c>
      <c r="B248" s="53" t="s">
        <v>48</v>
      </c>
      <c r="C248" s="60">
        <v>17955</v>
      </c>
      <c r="D248" s="60">
        <v>-1796</v>
      </c>
      <c r="E248" s="60">
        <v>0</v>
      </c>
      <c r="F248" s="60">
        <v>0</v>
      </c>
      <c r="G248" s="60">
        <v>0</v>
      </c>
      <c r="H248" s="60">
        <v>16159</v>
      </c>
      <c r="I248" s="60">
        <v>-16159</v>
      </c>
      <c r="J248" s="60">
        <v>0</v>
      </c>
      <c r="K248" s="60">
        <v>0</v>
      </c>
      <c r="L248" s="60">
        <v>0</v>
      </c>
      <c r="M248" s="60">
        <v>0</v>
      </c>
      <c r="N248" s="60">
        <v>0</v>
      </c>
    </row>
    <row r="249" spans="1:14" ht="15" x14ac:dyDescent="0.3">
      <c r="A249" s="53" t="s">
        <v>328</v>
      </c>
      <c r="B249" s="53" t="s">
        <v>49</v>
      </c>
      <c r="C249" s="60">
        <v>6325</v>
      </c>
      <c r="D249" s="60">
        <v>-633</v>
      </c>
      <c r="E249" s="60">
        <v>0</v>
      </c>
      <c r="F249" s="60">
        <v>0</v>
      </c>
      <c r="G249" s="60">
        <v>0</v>
      </c>
      <c r="H249" s="60">
        <v>5692</v>
      </c>
      <c r="I249" s="60">
        <v>-5692</v>
      </c>
      <c r="J249" s="60">
        <v>0</v>
      </c>
      <c r="K249" s="60">
        <v>0</v>
      </c>
      <c r="L249" s="60">
        <v>0</v>
      </c>
      <c r="M249" s="60">
        <v>0</v>
      </c>
      <c r="N249" s="60">
        <v>0</v>
      </c>
    </row>
    <row r="250" spans="1:14" ht="15" x14ac:dyDescent="0.3">
      <c r="A250" s="53" t="s">
        <v>328</v>
      </c>
      <c r="B250" s="53" t="s">
        <v>50</v>
      </c>
      <c r="C250" s="60">
        <v>4894</v>
      </c>
      <c r="D250" s="60">
        <v>-489</v>
      </c>
      <c r="E250" s="60">
        <v>0</v>
      </c>
      <c r="F250" s="60">
        <v>0</v>
      </c>
      <c r="G250" s="60">
        <v>0</v>
      </c>
      <c r="H250" s="60">
        <v>4405</v>
      </c>
      <c r="I250" s="60">
        <v>-4405</v>
      </c>
      <c r="J250" s="60">
        <v>0</v>
      </c>
      <c r="K250" s="60">
        <v>0</v>
      </c>
      <c r="L250" s="60">
        <v>0</v>
      </c>
      <c r="M250" s="60">
        <v>0</v>
      </c>
      <c r="N250" s="60">
        <v>0</v>
      </c>
    </row>
    <row r="251" spans="1:14" ht="15" x14ac:dyDescent="0.3">
      <c r="A251" s="53" t="s">
        <v>328</v>
      </c>
      <c r="B251" s="53" t="s">
        <v>51</v>
      </c>
      <c r="C251" s="60">
        <v>8844</v>
      </c>
      <c r="D251" s="60">
        <v>-884</v>
      </c>
      <c r="E251" s="60">
        <v>0</v>
      </c>
      <c r="F251" s="60">
        <v>0</v>
      </c>
      <c r="G251" s="60">
        <v>0</v>
      </c>
      <c r="H251" s="60">
        <v>7960</v>
      </c>
      <c r="I251" s="60">
        <v>-7960</v>
      </c>
      <c r="J251" s="60">
        <v>0</v>
      </c>
      <c r="K251" s="60">
        <v>0</v>
      </c>
      <c r="L251" s="60">
        <v>0</v>
      </c>
      <c r="M251" s="60">
        <v>0</v>
      </c>
      <c r="N251" s="60">
        <v>0</v>
      </c>
    </row>
    <row r="252" spans="1:14" ht="15" x14ac:dyDescent="0.3">
      <c r="A252" s="53" t="s">
        <v>328</v>
      </c>
      <c r="B252" s="53" t="s">
        <v>52</v>
      </c>
      <c r="C252" s="60">
        <v>6360</v>
      </c>
      <c r="D252" s="60">
        <v>-636</v>
      </c>
      <c r="E252" s="60">
        <v>0</v>
      </c>
      <c r="F252" s="60">
        <v>0</v>
      </c>
      <c r="G252" s="60">
        <v>0</v>
      </c>
      <c r="H252" s="60">
        <v>5724</v>
      </c>
      <c r="I252" s="60">
        <v>-5724</v>
      </c>
      <c r="J252" s="60">
        <v>0</v>
      </c>
      <c r="K252" s="60">
        <v>0</v>
      </c>
      <c r="L252" s="60">
        <v>0</v>
      </c>
      <c r="M252" s="60">
        <v>0</v>
      </c>
      <c r="N252" s="60">
        <v>0</v>
      </c>
    </row>
    <row r="253" spans="1:14" ht="15" x14ac:dyDescent="0.3">
      <c r="A253" s="53" t="s">
        <v>327</v>
      </c>
      <c r="B253" s="53" t="s">
        <v>71</v>
      </c>
      <c r="C253" s="60">
        <v>58890</v>
      </c>
      <c r="D253" s="60">
        <v>0</v>
      </c>
      <c r="E253" s="60">
        <v>0</v>
      </c>
      <c r="F253" s="60">
        <v>0</v>
      </c>
      <c r="G253" s="60">
        <v>0</v>
      </c>
      <c r="H253" s="60">
        <v>58890</v>
      </c>
      <c r="I253" s="60">
        <v>-58890</v>
      </c>
      <c r="J253" s="60">
        <v>0</v>
      </c>
      <c r="K253" s="60">
        <v>0</v>
      </c>
      <c r="L253" s="60">
        <v>0</v>
      </c>
      <c r="M253" s="60">
        <v>0</v>
      </c>
      <c r="N253" s="60">
        <v>0</v>
      </c>
    </row>
    <row r="254" spans="1:14" ht="15" x14ac:dyDescent="0.3">
      <c r="A254" s="53" t="s">
        <v>327</v>
      </c>
      <c r="B254" s="53" t="s">
        <v>39</v>
      </c>
      <c r="C254" s="60">
        <v>71811</v>
      </c>
      <c r="D254" s="60">
        <v>0</v>
      </c>
      <c r="E254" s="60">
        <v>0</v>
      </c>
      <c r="F254" s="60">
        <v>0</v>
      </c>
      <c r="G254" s="60">
        <v>0</v>
      </c>
      <c r="H254" s="60">
        <v>71811</v>
      </c>
      <c r="I254" s="60">
        <v>-71811</v>
      </c>
      <c r="J254" s="60">
        <v>0</v>
      </c>
      <c r="K254" s="60">
        <v>0</v>
      </c>
      <c r="L254" s="60">
        <v>0</v>
      </c>
      <c r="M254" s="60">
        <v>0</v>
      </c>
      <c r="N254" s="60">
        <v>0</v>
      </c>
    </row>
    <row r="255" spans="1:14" ht="15" x14ac:dyDescent="0.3">
      <c r="A255" s="53" t="s">
        <v>327</v>
      </c>
      <c r="B255" s="53" t="s">
        <v>40</v>
      </c>
      <c r="C255" s="60">
        <v>83173</v>
      </c>
      <c r="D255" s="60">
        <v>0</v>
      </c>
      <c r="E255" s="60">
        <v>0</v>
      </c>
      <c r="F255" s="60">
        <v>0</v>
      </c>
      <c r="G255" s="60">
        <v>0</v>
      </c>
      <c r="H255" s="60">
        <v>83173</v>
      </c>
      <c r="I255" s="60">
        <v>-83173</v>
      </c>
      <c r="J255" s="60">
        <v>0</v>
      </c>
      <c r="K255" s="60">
        <v>0</v>
      </c>
      <c r="L255" s="60">
        <v>0</v>
      </c>
      <c r="M255" s="60">
        <v>0</v>
      </c>
      <c r="N255" s="60">
        <v>0</v>
      </c>
    </row>
    <row r="256" spans="1:14" ht="15" x14ac:dyDescent="0.3">
      <c r="A256" s="53" t="s">
        <v>327</v>
      </c>
      <c r="B256" s="53" t="s">
        <v>41</v>
      </c>
      <c r="C256" s="60">
        <v>63845</v>
      </c>
      <c r="D256" s="60">
        <v>0</v>
      </c>
      <c r="E256" s="60">
        <v>0</v>
      </c>
      <c r="F256" s="60">
        <v>0</v>
      </c>
      <c r="G256" s="60">
        <v>0</v>
      </c>
      <c r="H256" s="60">
        <v>63845</v>
      </c>
      <c r="I256" s="60">
        <v>-63845</v>
      </c>
      <c r="J256" s="60">
        <v>0</v>
      </c>
      <c r="K256" s="60">
        <v>0</v>
      </c>
      <c r="L256" s="60">
        <v>0</v>
      </c>
      <c r="M256" s="60">
        <v>0</v>
      </c>
      <c r="N256" s="60">
        <v>0</v>
      </c>
    </row>
    <row r="257" spans="1:14" ht="15" x14ac:dyDescent="0.3">
      <c r="A257" s="53" t="s">
        <v>327</v>
      </c>
      <c r="B257" s="53" t="s">
        <v>42</v>
      </c>
      <c r="C257" s="60">
        <v>86420</v>
      </c>
      <c r="D257" s="60">
        <v>0</v>
      </c>
      <c r="E257" s="60">
        <v>0</v>
      </c>
      <c r="F257" s="60">
        <v>0</v>
      </c>
      <c r="G257" s="60">
        <v>0</v>
      </c>
      <c r="H257" s="60">
        <v>86420</v>
      </c>
      <c r="I257" s="60">
        <v>-86420</v>
      </c>
      <c r="J257" s="60">
        <v>0</v>
      </c>
      <c r="K257" s="60">
        <v>0</v>
      </c>
      <c r="L257" s="60">
        <v>0</v>
      </c>
      <c r="M257" s="60">
        <v>0</v>
      </c>
      <c r="N257" s="60">
        <v>0</v>
      </c>
    </row>
    <row r="258" spans="1:14" ht="15" x14ac:dyDescent="0.3">
      <c r="A258" s="53" t="s">
        <v>327</v>
      </c>
      <c r="B258" s="53" t="s">
        <v>43</v>
      </c>
      <c r="C258" s="60">
        <v>72835</v>
      </c>
      <c r="D258" s="60">
        <v>0</v>
      </c>
      <c r="E258" s="60">
        <v>0</v>
      </c>
      <c r="F258" s="60">
        <v>0</v>
      </c>
      <c r="G258" s="60">
        <v>0</v>
      </c>
      <c r="H258" s="60">
        <v>72835</v>
      </c>
      <c r="I258" s="60">
        <v>-72835</v>
      </c>
      <c r="J258" s="60">
        <v>0</v>
      </c>
      <c r="K258" s="60">
        <v>0</v>
      </c>
      <c r="L258" s="60">
        <v>0</v>
      </c>
      <c r="M258" s="60">
        <v>0</v>
      </c>
      <c r="N258" s="60">
        <v>0</v>
      </c>
    </row>
    <row r="259" spans="1:14" ht="15" x14ac:dyDescent="0.3">
      <c r="A259" s="53" t="s">
        <v>327</v>
      </c>
      <c r="B259" s="53" t="s">
        <v>44</v>
      </c>
      <c r="C259" s="60">
        <v>159685</v>
      </c>
      <c r="D259" s="60">
        <v>-7876</v>
      </c>
      <c r="E259" s="60">
        <v>0</v>
      </c>
      <c r="F259" s="60">
        <v>0</v>
      </c>
      <c r="G259" s="60">
        <v>0</v>
      </c>
      <c r="H259" s="60">
        <v>151809</v>
      </c>
      <c r="I259" s="60">
        <v>-151809</v>
      </c>
      <c r="J259" s="60">
        <v>0</v>
      </c>
      <c r="K259" s="60">
        <v>0</v>
      </c>
      <c r="L259" s="60">
        <v>0</v>
      </c>
      <c r="M259" s="60">
        <v>0</v>
      </c>
      <c r="N259" s="60">
        <v>0</v>
      </c>
    </row>
    <row r="260" spans="1:14" ht="15" x14ac:dyDescent="0.3">
      <c r="A260" s="53" t="s">
        <v>327</v>
      </c>
      <c r="B260" s="53" t="s">
        <v>45</v>
      </c>
      <c r="C260" s="60">
        <v>39068</v>
      </c>
      <c r="D260" s="60">
        <v>0</v>
      </c>
      <c r="E260" s="60">
        <v>0</v>
      </c>
      <c r="F260" s="60">
        <v>0</v>
      </c>
      <c r="G260" s="60">
        <v>0</v>
      </c>
      <c r="H260" s="60">
        <v>39068</v>
      </c>
      <c r="I260" s="60">
        <v>-39068</v>
      </c>
      <c r="J260" s="60">
        <v>0</v>
      </c>
      <c r="K260" s="60">
        <v>0</v>
      </c>
      <c r="L260" s="60">
        <v>0</v>
      </c>
      <c r="M260" s="60">
        <v>0</v>
      </c>
      <c r="N260" s="60">
        <v>0</v>
      </c>
    </row>
    <row r="261" spans="1:14" ht="15" x14ac:dyDescent="0.3">
      <c r="A261" s="53" t="s">
        <v>327</v>
      </c>
      <c r="B261" s="53" t="s">
        <v>46</v>
      </c>
      <c r="C261" s="60">
        <v>28285</v>
      </c>
      <c r="D261" s="60">
        <v>0</v>
      </c>
      <c r="E261" s="60">
        <v>0</v>
      </c>
      <c r="F261" s="60">
        <v>0</v>
      </c>
      <c r="G261" s="60">
        <v>0</v>
      </c>
      <c r="H261" s="60">
        <v>28285</v>
      </c>
      <c r="I261" s="60">
        <v>-28285</v>
      </c>
      <c r="J261" s="60">
        <v>0</v>
      </c>
      <c r="K261" s="60">
        <v>0</v>
      </c>
      <c r="L261" s="60">
        <v>0</v>
      </c>
      <c r="M261" s="60">
        <v>0</v>
      </c>
      <c r="N261" s="60">
        <v>0</v>
      </c>
    </row>
    <row r="262" spans="1:14" ht="15" x14ac:dyDescent="0.3">
      <c r="A262" s="53" t="s">
        <v>326</v>
      </c>
      <c r="B262" s="53" t="s">
        <v>40</v>
      </c>
      <c r="C262" s="60">
        <v>1031</v>
      </c>
      <c r="D262" s="60">
        <v>0</v>
      </c>
      <c r="E262" s="60">
        <v>0</v>
      </c>
      <c r="F262" s="60">
        <v>0</v>
      </c>
      <c r="G262" s="60">
        <v>0</v>
      </c>
      <c r="H262" s="60">
        <v>1031</v>
      </c>
      <c r="I262" s="60">
        <v>-1031</v>
      </c>
      <c r="J262" s="60">
        <v>0</v>
      </c>
      <c r="K262" s="60">
        <v>0</v>
      </c>
      <c r="L262" s="60">
        <v>0</v>
      </c>
      <c r="M262" s="60">
        <v>0</v>
      </c>
      <c r="N262" s="60">
        <v>0</v>
      </c>
    </row>
    <row r="263" spans="1:14" ht="15" x14ac:dyDescent="0.3">
      <c r="A263" s="53" t="s">
        <v>326</v>
      </c>
      <c r="B263" s="53" t="s">
        <v>41</v>
      </c>
      <c r="C263" s="60">
        <v>14940</v>
      </c>
      <c r="D263" s="60">
        <v>0</v>
      </c>
      <c r="E263" s="60">
        <v>0</v>
      </c>
      <c r="F263" s="60">
        <v>0</v>
      </c>
      <c r="G263" s="60">
        <v>0</v>
      </c>
      <c r="H263" s="60">
        <v>14940</v>
      </c>
      <c r="I263" s="60">
        <v>-14940</v>
      </c>
      <c r="J263" s="60">
        <v>0</v>
      </c>
      <c r="K263" s="60">
        <v>0</v>
      </c>
      <c r="L263" s="60">
        <v>0</v>
      </c>
      <c r="M263" s="60">
        <v>0</v>
      </c>
      <c r="N263" s="60">
        <v>0</v>
      </c>
    </row>
    <row r="264" spans="1:14" ht="15" x14ac:dyDescent="0.3">
      <c r="A264" s="53" t="s">
        <v>326</v>
      </c>
      <c r="B264" s="53" t="s">
        <v>42</v>
      </c>
      <c r="C264" s="60">
        <v>29808</v>
      </c>
      <c r="D264" s="60">
        <v>-1260</v>
      </c>
      <c r="E264" s="60">
        <v>0</v>
      </c>
      <c r="F264" s="60">
        <v>0</v>
      </c>
      <c r="G264" s="60">
        <v>0</v>
      </c>
      <c r="H264" s="60">
        <v>28548</v>
      </c>
      <c r="I264" s="60">
        <v>-28548</v>
      </c>
      <c r="J264" s="60">
        <v>0</v>
      </c>
      <c r="K264" s="60">
        <v>0</v>
      </c>
      <c r="L264" s="60">
        <v>0</v>
      </c>
      <c r="M264" s="60">
        <v>0</v>
      </c>
      <c r="N264" s="60">
        <v>0</v>
      </c>
    </row>
    <row r="265" spans="1:14" ht="15" x14ac:dyDescent="0.3">
      <c r="A265" s="53" t="s">
        <v>326</v>
      </c>
      <c r="B265" s="53" t="s">
        <v>43</v>
      </c>
      <c r="C265" s="60">
        <v>11708</v>
      </c>
      <c r="D265" s="60">
        <v>0</v>
      </c>
      <c r="E265" s="60">
        <v>0</v>
      </c>
      <c r="F265" s="60">
        <v>0</v>
      </c>
      <c r="G265" s="60">
        <v>0</v>
      </c>
      <c r="H265" s="60">
        <v>11708</v>
      </c>
      <c r="I265" s="60">
        <v>-11708</v>
      </c>
      <c r="J265" s="60">
        <v>0</v>
      </c>
      <c r="K265" s="60">
        <v>0</v>
      </c>
      <c r="L265" s="60">
        <v>0</v>
      </c>
      <c r="M265" s="60">
        <v>0</v>
      </c>
      <c r="N265" s="60">
        <v>0</v>
      </c>
    </row>
    <row r="266" spans="1:14" ht="15" x14ac:dyDescent="0.3">
      <c r="A266" s="53" t="s">
        <v>325</v>
      </c>
      <c r="B266" s="53" t="s">
        <v>48</v>
      </c>
      <c r="C266" s="60">
        <v>2097</v>
      </c>
      <c r="D266" s="60">
        <v>0</v>
      </c>
      <c r="E266" s="60">
        <v>0</v>
      </c>
      <c r="F266" s="60">
        <v>0</v>
      </c>
      <c r="G266" s="60">
        <v>0</v>
      </c>
      <c r="H266" s="60">
        <v>2097</v>
      </c>
      <c r="I266" s="60">
        <v>-2097</v>
      </c>
      <c r="J266" s="60">
        <v>0</v>
      </c>
      <c r="K266" s="60">
        <v>0</v>
      </c>
      <c r="L266" s="60">
        <v>0</v>
      </c>
      <c r="M266" s="60">
        <v>0</v>
      </c>
      <c r="N266" s="60">
        <v>0</v>
      </c>
    </row>
    <row r="267" spans="1:14" ht="15" x14ac:dyDescent="0.3">
      <c r="A267" s="53" t="s">
        <v>324</v>
      </c>
      <c r="B267" s="53" t="s">
        <v>40</v>
      </c>
      <c r="C267" s="60">
        <v>1421</v>
      </c>
      <c r="D267" s="60">
        <v>0</v>
      </c>
      <c r="E267" s="60">
        <v>0</v>
      </c>
      <c r="F267" s="60">
        <v>0</v>
      </c>
      <c r="G267" s="60">
        <v>0</v>
      </c>
      <c r="H267" s="60">
        <v>1421</v>
      </c>
      <c r="I267" s="60">
        <v>-1421</v>
      </c>
      <c r="J267" s="60">
        <v>0</v>
      </c>
      <c r="K267" s="60">
        <v>0</v>
      </c>
      <c r="L267" s="60">
        <v>0</v>
      </c>
      <c r="M267" s="60">
        <v>0</v>
      </c>
      <c r="N267" s="60">
        <v>0</v>
      </c>
    </row>
    <row r="268" spans="1:14" ht="15" x14ac:dyDescent="0.3">
      <c r="A268" s="53" t="s">
        <v>324</v>
      </c>
      <c r="B268" s="53" t="s">
        <v>41</v>
      </c>
      <c r="C268" s="60">
        <v>2959</v>
      </c>
      <c r="D268" s="60">
        <v>0</v>
      </c>
      <c r="E268" s="60">
        <v>0</v>
      </c>
      <c r="F268" s="60">
        <v>0</v>
      </c>
      <c r="G268" s="60">
        <v>0</v>
      </c>
      <c r="H268" s="60">
        <v>2959</v>
      </c>
      <c r="I268" s="60">
        <v>-2959</v>
      </c>
      <c r="J268" s="60">
        <v>0</v>
      </c>
      <c r="K268" s="60">
        <v>0</v>
      </c>
      <c r="L268" s="60">
        <v>0</v>
      </c>
      <c r="M268" s="60">
        <v>0</v>
      </c>
      <c r="N268" s="60">
        <v>0</v>
      </c>
    </row>
    <row r="269" spans="1:14" ht="15" x14ac:dyDescent="0.3">
      <c r="A269" s="53" t="s">
        <v>323</v>
      </c>
      <c r="B269" s="53" t="s">
        <v>40</v>
      </c>
      <c r="C269" s="60">
        <v>1170</v>
      </c>
      <c r="D269" s="60">
        <v>0</v>
      </c>
      <c r="E269" s="60">
        <v>0</v>
      </c>
      <c r="F269" s="60">
        <v>0</v>
      </c>
      <c r="G269" s="60">
        <v>0</v>
      </c>
      <c r="H269" s="60">
        <v>1170</v>
      </c>
      <c r="I269" s="60">
        <v>-1170</v>
      </c>
      <c r="J269" s="60">
        <v>0</v>
      </c>
      <c r="K269" s="60">
        <v>0</v>
      </c>
      <c r="L269" s="60">
        <v>0</v>
      </c>
      <c r="M269" s="60">
        <v>0</v>
      </c>
      <c r="N269" s="60">
        <v>0</v>
      </c>
    </row>
    <row r="270" spans="1:14" ht="15" x14ac:dyDescent="0.3">
      <c r="A270" s="53" t="s">
        <v>322</v>
      </c>
      <c r="B270" s="53" t="s">
        <v>71</v>
      </c>
      <c r="C270" s="60">
        <v>764793</v>
      </c>
      <c r="D270" s="60">
        <v>-58885</v>
      </c>
      <c r="E270" s="60">
        <v>0</v>
      </c>
      <c r="F270" s="60">
        <v>0</v>
      </c>
      <c r="G270" s="60">
        <v>0</v>
      </c>
      <c r="H270" s="60">
        <v>705908</v>
      </c>
      <c r="I270" s="60">
        <v>-664522</v>
      </c>
      <c r="J270" s="60">
        <v>41386</v>
      </c>
      <c r="K270" s="60">
        <v>0</v>
      </c>
      <c r="L270" s="60">
        <v>0</v>
      </c>
      <c r="M270" s="60">
        <v>0</v>
      </c>
      <c r="N270" s="60">
        <v>41386</v>
      </c>
    </row>
    <row r="271" spans="1:14" ht="15" x14ac:dyDescent="0.3">
      <c r="A271" s="53" t="s">
        <v>322</v>
      </c>
      <c r="B271" s="53" t="s">
        <v>39</v>
      </c>
      <c r="C271" s="60">
        <v>1002163</v>
      </c>
      <c r="D271" s="60">
        <v>-87104</v>
      </c>
      <c r="E271" s="60">
        <v>0</v>
      </c>
      <c r="F271" s="60">
        <v>0</v>
      </c>
      <c r="G271" s="60">
        <v>0</v>
      </c>
      <c r="H271" s="60">
        <v>915059</v>
      </c>
      <c r="I271" s="60">
        <v>-915059</v>
      </c>
      <c r="J271" s="60">
        <v>0</v>
      </c>
      <c r="K271" s="60">
        <v>0</v>
      </c>
      <c r="L271" s="60">
        <v>0</v>
      </c>
      <c r="M271" s="60">
        <v>0</v>
      </c>
      <c r="N271" s="60">
        <v>0</v>
      </c>
    </row>
    <row r="272" spans="1:14" ht="15" x14ac:dyDescent="0.3">
      <c r="A272" s="53" t="s">
        <v>322</v>
      </c>
      <c r="B272" s="53" t="s">
        <v>40</v>
      </c>
      <c r="C272" s="60">
        <v>763416</v>
      </c>
      <c r="D272" s="60">
        <v>-61038</v>
      </c>
      <c r="E272" s="60">
        <v>0</v>
      </c>
      <c r="F272" s="60">
        <v>0</v>
      </c>
      <c r="G272" s="60">
        <v>0</v>
      </c>
      <c r="H272" s="60">
        <v>702378</v>
      </c>
      <c r="I272" s="60">
        <v>-702378</v>
      </c>
      <c r="J272" s="60">
        <v>0</v>
      </c>
      <c r="K272" s="60">
        <v>0</v>
      </c>
      <c r="L272" s="60">
        <v>0</v>
      </c>
      <c r="M272" s="60">
        <v>0</v>
      </c>
      <c r="N272" s="60">
        <v>0</v>
      </c>
    </row>
    <row r="273" spans="1:14" ht="15" x14ac:dyDescent="0.3">
      <c r="A273" s="53" t="s">
        <v>322</v>
      </c>
      <c r="B273" s="53" t="s">
        <v>41</v>
      </c>
      <c r="C273" s="60">
        <v>643072</v>
      </c>
      <c r="D273" s="60">
        <v>-557</v>
      </c>
      <c r="E273" s="60">
        <v>0</v>
      </c>
      <c r="F273" s="60">
        <v>0</v>
      </c>
      <c r="G273" s="60">
        <v>0</v>
      </c>
      <c r="H273" s="60">
        <v>642515</v>
      </c>
      <c r="I273" s="60">
        <v>-642515</v>
      </c>
      <c r="J273" s="60">
        <v>0</v>
      </c>
      <c r="K273" s="60">
        <v>0</v>
      </c>
      <c r="L273" s="60">
        <v>0</v>
      </c>
      <c r="M273" s="60">
        <v>0</v>
      </c>
      <c r="N273" s="60">
        <v>0</v>
      </c>
    </row>
    <row r="274" spans="1:14" ht="15" x14ac:dyDescent="0.3">
      <c r="A274" s="53" t="s">
        <v>322</v>
      </c>
      <c r="B274" s="53" t="s">
        <v>42</v>
      </c>
      <c r="C274" s="60">
        <v>827623</v>
      </c>
      <c r="D274" s="60">
        <v>-2154</v>
      </c>
      <c r="E274" s="60">
        <v>0</v>
      </c>
      <c r="F274" s="60">
        <v>0</v>
      </c>
      <c r="G274" s="60">
        <v>0</v>
      </c>
      <c r="H274" s="60">
        <v>825469</v>
      </c>
      <c r="I274" s="60">
        <v>-825469</v>
      </c>
      <c r="J274" s="60">
        <v>0</v>
      </c>
      <c r="K274" s="60">
        <v>0</v>
      </c>
      <c r="L274" s="60">
        <v>0</v>
      </c>
      <c r="M274" s="60">
        <v>0</v>
      </c>
      <c r="N274" s="60">
        <v>0</v>
      </c>
    </row>
    <row r="275" spans="1:14" ht="15" x14ac:dyDescent="0.3">
      <c r="A275" s="53" t="s">
        <v>322</v>
      </c>
      <c r="B275" s="53" t="s">
        <v>43</v>
      </c>
      <c r="C275" s="60">
        <v>822073</v>
      </c>
      <c r="D275" s="60">
        <v>-81964</v>
      </c>
      <c r="E275" s="60">
        <v>0</v>
      </c>
      <c r="F275" s="60">
        <v>0</v>
      </c>
      <c r="G275" s="60">
        <v>0</v>
      </c>
      <c r="H275" s="60">
        <v>740109</v>
      </c>
      <c r="I275" s="60">
        <v>-740109</v>
      </c>
      <c r="J275" s="60">
        <v>0</v>
      </c>
      <c r="K275" s="60">
        <v>0</v>
      </c>
      <c r="L275" s="60">
        <v>0</v>
      </c>
      <c r="M275" s="60">
        <v>0</v>
      </c>
      <c r="N275" s="60">
        <v>0</v>
      </c>
    </row>
    <row r="276" spans="1:14" ht="15" x14ac:dyDescent="0.3">
      <c r="A276" s="53" t="s">
        <v>322</v>
      </c>
      <c r="B276" s="53" t="s">
        <v>44</v>
      </c>
      <c r="C276" s="60">
        <v>771698</v>
      </c>
      <c r="D276" s="60">
        <v>-73955</v>
      </c>
      <c r="E276" s="60">
        <v>0</v>
      </c>
      <c r="F276" s="60">
        <v>0</v>
      </c>
      <c r="G276" s="60">
        <v>0</v>
      </c>
      <c r="H276" s="60">
        <v>697743</v>
      </c>
      <c r="I276" s="60">
        <v>-697743</v>
      </c>
      <c r="J276" s="60">
        <v>0</v>
      </c>
      <c r="K276" s="60">
        <v>0</v>
      </c>
      <c r="L276" s="60">
        <v>0</v>
      </c>
      <c r="M276" s="60">
        <v>0</v>
      </c>
      <c r="N276" s="60">
        <v>0</v>
      </c>
    </row>
    <row r="277" spans="1:14" ht="15" x14ac:dyDescent="0.3">
      <c r="A277" s="53" t="s">
        <v>322</v>
      </c>
      <c r="B277" s="53" t="s">
        <v>45</v>
      </c>
      <c r="C277" s="60">
        <v>678479</v>
      </c>
      <c r="D277" s="60">
        <v>-55285</v>
      </c>
      <c r="E277" s="60">
        <v>0</v>
      </c>
      <c r="F277" s="60">
        <v>0</v>
      </c>
      <c r="G277" s="60">
        <v>0</v>
      </c>
      <c r="H277" s="60">
        <v>623194</v>
      </c>
      <c r="I277" s="60">
        <v>-623194</v>
      </c>
      <c r="J277" s="60">
        <v>0</v>
      </c>
      <c r="K277" s="60">
        <v>0</v>
      </c>
      <c r="L277" s="60">
        <v>0</v>
      </c>
      <c r="M277" s="60">
        <v>0</v>
      </c>
      <c r="N277" s="60">
        <v>0</v>
      </c>
    </row>
    <row r="278" spans="1:14" ht="15" x14ac:dyDescent="0.3">
      <c r="A278" s="53" t="s">
        <v>322</v>
      </c>
      <c r="B278" s="53" t="s">
        <v>46</v>
      </c>
      <c r="C278" s="60">
        <v>629680</v>
      </c>
      <c r="D278" s="60">
        <v>-61353</v>
      </c>
      <c r="E278" s="60">
        <v>0</v>
      </c>
      <c r="F278" s="60">
        <v>0</v>
      </c>
      <c r="G278" s="60">
        <v>0</v>
      </c>
      <c r="H278" s="60">
        <v>568327</v>
      </c>
      <c r="I278" s="60">
        <v>-568327</v>
      </c>
      <c r="J278" s="60">
        <v>0</v>
      </c>
      <c r="K278" s="60">
        <v>0</v>
      </c>
      <c r="L278" s="60">
        <v>0</v>
      </c>
      <c r="M278" s="60">
        <v>0</v>
      </c>
      <c r="N278" s="60">
        <v>0</v>
      </c>
    </row>
    <row r="279" spans="1:14" ht="15" x14ac:dyDescent="0.3">
      <c r="A279" s="53" t="s">
        <v>322</v>
      </c>
      <c r="B279" s="53" t="s">
        <v>47</v>
      </c>
      <c r="C279" s="60">
        <v>571810</v>
      </c>
      <c r="D279" s="60">
        <v>-41901</v>
      </c>
      <c r="E279" s="60">
        <v>0</v>
      </c>
      <c r="F279" s="60">
        <v>0</v>
      </c>
      <c r="G279" s="60">
        <v>0</v>
      </c>
      <c r="H279" s="60">
        <v>529909</v>
      </c>
      <c r="I279" s="60">
        <v>-529909</v>
      </c>
      <c r="J279" s="60">
        <v>0</v>
      </c>
      <c r="K279" s="60">
        <v>0</v>
      </c>
      <c r="L279" s="60">
        <v>0</v>
      </c>
      <c r="M279" s="60">
        <v>0</v>
      </c>
      <c r="N279" s="60">
        <v>0</v>
      </c>
    </row>
    <row r="280" spans="1:14" ht="15" x14ac:dyDescent="0.3">
      <c r="A280" s="53" t="s">
        <v>322</v>
      </c>
      <c r="B280" s="53" t="s">
        <v>48</v>
      </c>
      <c r="C280" s="60">
        <v>475547</v>
      </c>
      <c r="D280" s="60">
        <v>-51017</v>
      </c>
      <c r="E280" s="60">
        <v>0</v>
      </c>
      <c r="F280" s="60">
        <v>0</v>
      </c>
      <c r="G280" s="60">
        <v>0</v>
      </c>
      <c r="H280" s="60">
        <v>424530</v>
      </c>
      <c r="I280" s="60">
        <v>-424530</v>
      </c>
      <c r="J280" s="60">
        <v>0</v>
      </c>
      <c r="K280" s="60">
        <v>0</v>
      </c>
      <c r="L280" s="60">
        <v>0</v>
      </c>
      <c r="M280" s="60">
        <v>0</v>
      </c>
      <c r="N280" s="60">
        <v>0</v>
      </c>
    </row>
    <row r="281" spans="1:14" ht="15.6" x14ac:dyDescent="0.3">
      <c r="A281" s="36" t="s">
        <v>319</v>
      </c>
      <c r="B281" s="56" t="s">
        <v>7</v>
      </c>
      <c r="C281" s="57">
        <f>SUBTOTAL(109,Program1702128129[(C)
Program
Costs])</f>
        <v>946412868</v>
      </c>
      <c r="D281" s="57">
        <f>SUBTOTAL(109,Program1702128129[(D)
Prior Period Adjustments])</f>
        <v>-591464628</v>
      </c>
      <c r="E281" s="57">
        <f>SUBTOTAL(109,Program1702128129[(E)
Current Period Desk 
Reviews])</f>
        <v>0</v>
      </c>
      <c r="F281" s="57">
        <f>SUBTOTAL(109,Program1702128129[(F)
Current Period 
Final 
Audits])</f>
        <v>0</v>
      </c>
      <c r="G281" s="57">
        <f>SUBTOTAL(109,Program1702128129[(G)
Current Period 
Other Adjustments])</f>
        <v>0</v>
      </c>
      <c r="H281" s="57">
        <f>SUBTOTAL(109,Program1702128129[(H)
Net Program Costs
Sum (C through G)])</f>
        <v>354948240</v>
      </c>
      <c r="I281" s="57">
        <f>SUBTOTAL(109,Program1702128129[(I)
Payments
 and Offsets])</f>
        <v>-344238444</v>
      </c>
      <c r="J281" s="57">
        <f>SUBTOTAL(109,Program1702128129[(J)
Accounts Payable Balance
(H plus I)])</f>
        <v>10709796</v>
      </c>
      <c r="K281" s="57">
        <f>SUBTOTAL(109,Program1702128129[(K)
Established 
Accounts Receivable])</f>
        <v>51048944</v>
      </c>
      <c r="L281" s="57">
        <f>SUBTOTAL(109,Program1702128129[(L)
Recovered
 Accounts Receivable])</f>
        <v>-38257526</v>
      </c>
      <c r="M281" s="57">
        <f>SUBTOTAL(109,Program1702128129[(M)
Accounts Receivable Balance
(K plus L)])</f>
        <v>12791418</v>
      </c>
      <c r="N281" s="57">
        <f>SUBTOTAL(109,Program1702128129[(N)
Net Balance
(J minus M)])</f>
        <v>-2081622</v>
      </c>
    </row>
  </sheetData>
  <printOptions horizontalCentered="1" gridLines="1"/>
  <pageMargins left="0.5" right="0.5" top="1.45" bottom="0.75" header="0.4" footer="0.3"/>
  <pageSetup scale="49" firstPageNumber="67" orientation="landscape" r:id="rId1"/>
  <headerFooter>
    <oddHeader>&amp;C&amp;"Arial,Bold"&amp;14State Controller's Office
Local Government Programs and Services Division
Local Reimbursements Section
Detail of State-Mandated Program Cost Report of Audit Findings
For the Period of April 1, 2025, through March 31, 2026</oddHeader>
    <oddFooter>&amp;LCommunity College Districts&amp;RPage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 Page</vt:lpstr>
      <vt:lpstr>Table of Contents</vt:lpstr>
      <vt:lpstr>Summary</vt:lpstr>
      <vt:lpstr>Local Agencies</vt:lpstr>
      <vt:lpstr>School Districts</vt:lpstr>
      <vt:lpstr>Community College Districts</vt:lpstr>
      <vt:lpstr>'Community College Districts'!Print_Area</vt:lpstr>
      <vt:lpstr>'Local Agencies'!Print_Area</vt:lpstr>
      <vt:lpstr>'School Districts'!Print_Area</vt:lpstr>
      <vt:lpstr>Summary!Print_Area</vt:lpstr>
      <vt:lpstr>'Community College Districts'!Print_Titles</vt:lpstr>
      <vt:lpstr>'Local Agencies'!Print_Titles</vt:lpstr>
      <vt:lpstr>'School Districts'!Print_Titles</vt:lpstr>
    </vt:vector>
  </TitlesOfParts>
  <Company>State Controller's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Audit Finding Report</dc:title>
  <dc:creator/>
  <cp:lastModifiedBy>Wong, Linda</cp:lastModifiedBy>
  <cp:lastPrinted>2026-06-03T22:51:14Z</cp:lastPrinted>
  <dcterms:created xsi:type="dcterms:W3CDTF">2021-06-18T20:37:00Z</dcterms:created>
  <dcterms:modified xsi:type="dcterms:W3CDTF">2026-06-16T23:00:58Z</dcterms:modified>
</cp:coreProperties>
</file>